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ХКОТСО\Министерство образования\Отчет по ФХД\"/>
    </mc:Choice>
  </mc:AlternateContent>
  <bookViews>
    <workbookView xWindow="0" yWindow="0" windowWidth="20160" windowHeight="8616" tabRatio="457" firstSheet="1" activeTab="1"/>
  </bookViews>
  <sheets>
    <sheet name="Раздел 1" sheetId="10" r:id="rId1"/>
    <sheet name="Таб. 1.1,1.2" sheetId="18" r:id="rId2"/>
    <sheet name="ос" sheetId="1" r:id="rId3"/>
    <sheet name="дебет кредит" sheetId="4" r:id="rId4"/>
    <sheet name="доходы" sheetId="5" r:id="rId5"/>
    <sheet name="2.5." sheetId="17" r:id="rId6"/>
    <sheet name="2.6-2.8" sheetId="3" r:id="rId7"/>
    <sheet name="2.9" sheetId="6" r:id="rId8"/>
    <sheet name="3" sheetId="7" r:id="rId9"/>
  </sheets>
  <definedNames>
    <definedName name="_xlnm.Print_Area" localSheetId="7">'2.9'!$A$1:$F$53</definedName>
    <definedName name="_xlnm.Print_Area" localSheetId="8">'3'!$A$1:$G$38</definedName>
    <definedName name="_xlnm.Print_Area" localSheetId="2">ос!$A$1:$E$28</definedName>
    <definedName name="_xlnm.Print_Area" localSheetId="0">'Раздел 1'!$A$1:$L$32</definedName>
    <definedName name="_xlnm.Print_Area" localSheetId="1">'Таб. 1.1,1.2'!$A$1:$G$37</definedName>
  </definedNames>
  <calcPr calcId="162913"/>
</workbook>
</file>

<file path=xl/calcChain.xml><?xml version="1.0" encoding="utf-8"?>
<calcChain xmlns="http://schemas.openxmlformats.org/spreadsheetml/2006/main">
  <c r="B37" i="18" l="1"/>
  <c r="C37" i="18"/>
  <c r="F37" i="18"/>
  <c r="G37" i="18"/>
  <c r="D15" i="1" l="1"/>
  <c r="D28" i="1"/>
  <c r="D15" i="4"/>
  <c r="D42" i="4"/>
  <c r="D36" i="6" l="1"/>
  <c r="E15" i="6" l="1"/>
  <c r="D15" i="6"/>
  <c r="E9" i="5"/>
  <c r="C27" i="4" l="1"/>
  <c r="C38" i="4"/>
  <c r="D38" i="4" l="1"/>
  <c r="D30" i="4"/>
  <c r="D34" i="4"/>
  <c r="D35" i="4"/>
  <c r="C11" i="4"/>
  <c r="B28" i="4"/>
  <c r="B30" i="4"/>
  <c r="D9" i="7" l="1"/>
  <c r="D6" i="7" s="1"/>
  <c r="E41" i="6" l="1"/>
  <c r="D41" i="6"/>
  <c r="E33" i="6"/>
  <c r="D33" i="6"/>
  <c r="E24" i="6" l="1"/>
  <c r="D24" i="6"/>
  <c r="E5" i="6"/>
  <c r="D5" i="6"/>
  <c r="B6" i="7" l="1"/>
  <c r="B7" i="7"/>
  <c r="C7" i="7"/>
  <c r="C6" i="7"/>
  <c r="D23" i="1"/>
  <c r="D10" i="1"/>
  <c r="D11" i="4" l="1"/>
  <c r="D6" i="4"/>
  <c r="D27" i="7" l="1"/>
  <c r="C10" i="7" l="1"/>
  <c r="G9" i="6" l="1"/>
  <c r="G10" i="6"/>
  <c r="G20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7" i="6"/>
  <c r="G23" i="6"/>
  <c r="G8" i="6" l="1"/>
  <c r="D24" i="1" l="1"/>
  <c r="D22" i="1"/>
  <c r="D9" i="1"/>
  <c r="F8" i="7" l="1"/>
  <c r="D31" i="4" l="1"/>
  <c r="D33" i="4"/>
  <c r="D27" i="4"/>
  <c r="B15" i="4" l="1"/>
  <c r="C15" i="4" l="1"/>
  <c r="E18" i="5"/>
  <c r="B10" i="7"/>
  <c r="D10" i="7" l="1"/>
  <c r="B11" i="7" l="1"/>
  <c r="C42" i="4" l="1"/>
  <c r="B42" i="4"/>
  <c r="E10" i="7" l="1"/>
  <c r="F10" i="7"/>
  <c r="G10" i="7"/>
  <c r="D18" i="5" l="1"/>
  <c r="C11" i="7" l="1"/>
  <c r="C15" i="1" l="1"/>
  <c r="C19" i="7" s="1"/>
  <c r="C23" i="7" s="1"/>
  <c r="B15" i="1"/>
  <c r="B19" i="7" s="1"/>
  <c r="B23" i="7" s="1"/>
  <c r="D24" i="7"/>
  <c r="E24" i="7"/>
  <c r="F24" i="7"/>
  <c r="G24" i="7"/>
  <c r="D8" i="1"/>
  <c r="D26" i="1" l="1"/>
  <c r="D11" i="1"/>
  <c r="D12" i="1"/>
  <c r="D13" i="1"/>
  <c r="D14" i="1"/>
  <c r="D21" i="1" l="1"/>
  <c r="D27" i="1"/>
  <c r="B28" i="1"/>
  <c r="B20" i="7" s="1"/>
  <c r="B24" i="7" s="1"/>
  <c r="C28" i="1"/>
  <c r="C20" i="7" s="1"/>
  <c r="C24" i="7" s="1"/>
</calcChain>
</file>

<file path=xl/sharedStrings.xml><?xml version="1.0" encoding="utf-8"?>
<sst xmlns="http://schemas.openxmlformats.org/spreadsheetml/2006/main" count="451" uniqueCount="297">
  <si>
    <t>Раздел 2 "Результат деятельности учреждения"</t>
  </si>
  <si>
    <t>Наименование нефинансовых активов</t>
  </si>
  <si>
    <t>Предыдущий отчетный год, тыс.руб.</t>
  </si>
  <si>
    <t>Отчетный год, тыс.руб</t>
  </si>
  <si>
    <t>% изменения</t>
  </si>
  <si>
    <t>Общая сумма выставленных требований в возмещение ущерба по недостачам и хищениям, тыс.руб.</t>
  </si>
  <si>
    <t>Машины и оборудование</t>
  </si>
  <si>
    <t>Транспортные средства</t>
  </si>
  <si>
    <t>Производственный и хозяйственный инвентарь</t>
  </si>
  <si>
    <t>Прочие основные средства</t>
  </si>
  <si>
    <t>2.1.1. Информация о балансовой  стоимости нефинансовых активов</t>
  </si>
  <si>
    <t>2.1.2. Информация о остаточной стоимости нефинансовых активов</t>
  </si>
  <si>
    <t>2.2. Анализ дебиторской задолженности учреждения</t>
  </si>
  <si>
    <t>Наименование показателя</t>
  </si>
  <si>
    <t>Причины образования задолженности</t>
  </si>
  <si>
    <t>в том числе:</t>
  </si>
  <si>
    <t>нереальная к взысканию дебиторская задолженность</t>
  </si>
  <si>
    <t>ВСЕГО:</t>
  </si>
  <si>
    <t>2.3. Анализ кредиторской задолженности учреждения в разрезе КБК</t>
  </si>
  <si>
    <t>2.4. Информация о доходах, полученных от оказания платных услуг (выполнения работ), доходах от осуществления иных видов деятельности, не являющихся основными</t>
  </si>
  <si>
    <t>Наименования платной услуги (работы), иного вида деятельно-сти</t>
  </si>
  <si>
    <t>Единица из-мерения платной услуги (ра-боты)</t>
  </si>
  <si>
    <t>Цена на ед. платной услуги (ра-боты), руб.</t>
  </si>
  <si>
    <t>Сумма до-ходов от оказания услуги (ра-боты), тыс.руб.</t>
  </si>
  <si>
    <t>Сумма доходов от осуществле-ния иных видов деятельности, не являющихся основным, тыс.руб.</t>
  </si>
  <si>
    <t>х</t>
  </si>
  <si>
    <t>чел.</t>
  </si>
  <si>
    <t>Продукция учебных мастерских</t>
  </si>
  <si>
    <t>шт.</t>
  </si>
  <si>
    <t>2.6. Количество потребителей, воспользовавшихся услугами (работами)</t>
  </si>
  <si>
    <t>учреждения (в том числе, платными)</t>
  </si>
  <si>
    <t xml:space="preserve">Вид услуги (работы)
(работы)
</t>
  </si>
  <si>
    <t>Общее количество потребителей, воспользовавшихся услугами (работами)</t>
  </si>
  <si>
    <t>бесплатно</t>
  </si>
  <si>
    <t>частично платно</t>
  </si>
  <si>
    <t>полностью платно</t>
  </si>
  <si>
    <t>подготовка переподготовка рабочих кадров</t>
  </si>
  <si>
    <t>2.7. Информация о проверках деятельности учреждения</t>
  </si>
  <si>
    <t>Наименование проверяющего органа</t>
  </si>
  <si>
    <t>Дата проведения проверки</t>
  </si>
  <si>
    <t>Тема проверки</t>
  </si>
  <si>
    <t>Меры, принятые по их устранению</t>
  </si>
  <si>
    <t>Основные замечания</t>
  </si>
  <si>
    <t>2.8. Информация о жалобах потребителей</t>
  </si>
  <si>
    <t>Наименование субъекта</t>
  </si>
  <si>
    <t>Суть жало-бы</t>
  </si>
  <si>
    <t>Количество жалоб потребителей</t>
  </si>
  <si>
    <t>Меры, принятые по результатам   рассмотрения жалоб</t>
  </si>
  <si>
    <t>№ п/п</t>
  </si>
  <si>
    <t xml:space="preserve">Наименование показателя  </t>
  </si>
  <si>
    <t>Кассовый объем, тыс.руб.</t>
  </si>
  <si>
    <t>Процент исполнения, %</t>
  </si>
  <si>
    <t>Остаток средств на начало года</t>
  </si>
  <si>
    <t>Поступления, всего</t>
  </si>
  <si>
    <t>Выплаты, всего</t>
  </si>
  <si>
    <t>3.1.</t>
  </si>
  <si>
    <t>Заработная плата</t>
  </si>
  <si>
    <t>Коммунальные услуги</t>
  </si>
  <si>
    <t>Итого:</t>
  </si>
  <si>
    <t>Раздел 3 "Информация об использовании имущества, закрепленного за учреждением"</t>
  </si>
  <si>
    <t>Общая балансовая (остаточная) стоимость, тыс.руб.</t>
  </si>
  <si>
    <t>Общая площадь объектов недвижимого имущества, кв.м</t>
  </si>
  <si>
    <t>Кол-во объектов недвижимого имущества, шт.</t>
  </si>
  <si>
    <t>Объем средств, направленный на содержание имущества, тыс. руб.</t>
  </si>
  <si>
    <t>на начало года</t>
  </si>
  <si>
    <t>на конец года</t>
  </si>
  <si>
    <t>Информация об объектах недвижимого имущества</t>
  </si>
  <si>
    <t>Недвижимое имущество, находящееся у учреждения на праве оперативного управления</t>
  </si>
  <si>
    <t>Недвижимое имущество, находящееся у учреждения на праве оперативного управления и переданного в аренду</t>
  </si>
  <si>
    <t>Недвижимое имущество, находящееся у учреждения на праве оперативного управления и переданного в безвозмездное пользование</t>
  </si>
  <si>
    <t>Недвижимое имущество, приобретенное учреждением в отчетном году за счет средств, выделенных министерством образования и науки края на указанные цели</t>
  </si>
  <si>
    <t>Недвижимое имущество, приобретенное учреждением в отчетном году за счет доходов, полученных от платных услуг и осуществления иных видов деятельности, не являющихся основными</t>
  </si>
  <si>
    <t xml:space="preserve">Объем средств, полученных в отчетном году от распоряжения имуществом, тыс. руб.
</t>
  </si>
  <si>
    <t>Продолжение раздела 3</t>
  </si>
  <si>
    <t>Информация об объектах движимого имущества</t>
  </si>
  <si>
    <t>Движимое имущество, находящееся у учреждения на праве оперативного управления</t>
  </si>
  <si>
    <t>-</t>
  </si>
  <si>
    <t>Движимое имущество, находящееся у учреждения на праве оперативного управления и переданного в аренду</t>
  </si>
  <si>
    <t>Движимое имущество, находящееся у учреждения на праве оперативного управления и переданного в безвозмездное пользование</t>
  </si>
  <si>
    <t>Особо ценное движимое имущество, находящееся у учреждения на праве оперативного управления</t>
  </si>
  <si>
    <t>Руководитель финансово-</t>
  </si>
  <si>
    <t xml:space="preserve">Наименование показателя
</t>
  </si>
  <si>
    <t xml:space="preserve">    И.А. Свенторжицкая</t>
  </si>
  <si>
    <t>Балансовая стоимость нефинансовых активов</t>
  </si>
  <si>
    <t>Остаточная стоимость нефинансовых активов</t>
  </si>
  <si>
    <t>ИТОГО</t>
  </si>
  <si>
    <t>Коммунальные услуги (223)</t>
  </si>
  <si>
    <t>Услуги связи (221)</t>
  </si>
  <si>
    <t>Прочие расходы (226)</t>
  </si>
  <si>
    <t>Материальные запасы (340)</t>
  </si>
  <si>
    <t>Образовательные услуги (платное обучение)</t>
  </si>
  <si>
    <t>услуга</t>
  </si>
  <si>
    <t>Курсы профессиональной подготовки</t>
  </si>
  <si>
    <t>Койко-место</t>
  </si>
  <si>
    <t>койко/сутки</t>
  </si>
  <si>
    <t>проживание студентов в общ</t>
  </si>
  <si>
    <t>месяц</t>
  </si>
  <si>
    <t>Возмещение расходов арендаторами</t>
  </si>
  <si>
    <t>Аренда помещений</t>
  </si>
  <si>
    <t>кв.м</t>
  </si>
  <si>
    <t>Прочие (выдача копии дипломов)</t>
  </si>
  <si>
    <t>шт</t>
  </si>
  <si>
    <t>Реализация программ среднего профессионального образования (программ подготовки квалифицированных рабочих, служащих)</t>
  </si>
  <si>
    <t>Реализация программ среднего профессионального образования (программ подготовки специалистов среднего звена)</t>
  </si>
  <si>
    <t>Выплата стипендий</t>
  </si>
  <si>
    <t>Приложение 2</t>
  </si>
  <si>
    <t>к Порядку составления и утверждения отчета о результатах финансо-</t>
  </si>
  <si>
    <t>во-хозяйственной деятельности краевых государственных учрежде-</t>
  </si>
  <si>
    <t xml:space="preserve">ний, подведомственных министерству образования и науки  </t>
  </si>
  <si>
    <t>Хабаровского края и об использовании закрепленного за ними</t>
  </si>
  <si>
    <t xml:space="preserve">государственного имущества, утвержденного приказом </t>
  </si>
  <si>
    <t>министерства образования и науки Хабаровского края</t>
  </si>
  <si>
    <t>от 24.11.2011 № 406</t>
  </si>
  <si>
    <t>УТВЕРЖДАЮ</t>
  </si>
  <si>
    <t>(наименования должности лица, утверждающего документ)</t>
  </si>
  <si>
    <r>
      <t xml:space="preserve">_________                 </t>
    </r>
    <r>
      <rPr>
        <u/>
        <sz val="12"/>
        <rFont val="Times New Roman"/>
        <family val="1"/>
        <charset val="204"/>
      </rPr>
      <t xml:space="preserve">    Е.С. Шелест</t>
    </r>
  </si>
  <si>
    <t>(подпись)                                     (расшифровка подписи)</t>
  </si>
  <si>
    <t>Отчет</t>
  </si>
  <si>
    <t>о результатах финансово-хозяйственной деятельности краевых государственных учреждений,</t>
  </si>
  <si>
    <t xml:space="preserve">подведомственных министерству образования и науки Хабаровского края, </t>
  </si>
  <si>
    <t>и об использовании закрепленного за ними государственного имущества</t>
  </si>
  <si>
    <r>
      <t xml:space="preserve">Юридический адрес  </t>
    </r>
    <r>
      <rPr>
        <u/>
        <sz val="12"/>
        <rFont val="Times New Roman"/>
        <family val="1"/>
        <charset val="204"/>
      </rPr>
      <t>г. Хабаровск, ул. Волочаевская, 1</t>
    </r>
  </si>
  <si>
    <t>Раздел 1 "Общие сведения об учреждении"</t>
  </si>
  <si>
    <t>1.1. Информация о видах деятельности, которые учреждение в праве осуществлять в соответствии с его учредительными документами</t>
  </si>
  <si>
    <t>Перечень видов деятельности учреждения</t>
  </si>
  <si>
    <t>Перечень платных услуг (работ) с указанием потребителей</t>
  </si>
  <si>
    <t>Перечень документов на основании которых учреждениение осуществляет деятельность</t>
  </si>
  <si>
    <t>Наименование документа</t>
  </si>
  <si>
    <t>№ документа</t>
  </si>
  <si>
    <t>Дата выдачи</t>
  </si>
  <si>
    <t>Срок действия</t>
  </si>
  <si>
    <t>Лицензия</t>
  </si>
  <si>
    <t>бессрочно</t>
  </si>
  <si>
    <t xml:space="preserve">Устав </t>
  </si>
  <si>
    <t>1.2. Информация о сотрудниках учреждения</t>
  </si>
  <si>
    <t>Категория работников</t>
  </si>
  <si>
    <t>Количество штатных единиц учреждения</t>
  </si>
  <si>
    <t>Причины изменения штатных единиц учреждения</t>
  </si>
  <si>
    <t>Средняя заработная плата работников учреждения, тыс. руб.</t>
  </si>
  <si>
    <t>год, предшествующий отчетному</t>
  </si>
  <si>
    <t>отчетный год</t>
  </si>
  <si>
    <t>АУП</t>
  </si>
  <si>
    <t>Пед персонал</t>
  </si>
  <si>
    <t>УВП</t>
  </si>
  <si>
    <t>МОП</t>
  </si>
  <si>
    <t>Всего</t>
  </si>
  <si>
    <t>свидетельство о государственной регистрации учреждения</t>
  </si>
  <si>
    <t xml:space="preserve">свидетельство о постановке на учет в налоговом органе
</t>
  </si>
  <si>
    <t>Распоряжение о решении учредителя о создании учреждения</t>
  </si>
  <si>
    <t>№ 1564</t>
  </si>
  <si>
    <t>серия 27 № 002277198</t>
  </si>
  <si>
    <t>без номера</t>
  </si>
  <si>
    <t>серия 27 № 002263821</t>
  </si>
  <si>
    <t>Земельный участок</t>
  </si>
  <si>
    <t>Страховые взносы в  внебюджетные фонды (213)</t>
  </si>
  <si>
    <t>договоры за платное обучение</t>
  </si>
  <si>
    <t>Обслуживание здания (225)</t>
  </si>
  <si>
    <t>Свидетельство о государственной аккредитации</t>
  </si>
  <si>
    <t>Директор КГБ ПОУ ХКОТСО</t>
  </si>
  <si>
    <r>
      <t xml:space="preserve">Наименование учреждения  </t>
    </r>
    <r>
      <rPr>
        <u/>
        <sz val="12"/>
        <rFont val="Times New Roman"/>
        <family val="1"/>
        <charset val="204"/>
      </rPr>
      <t>КГБ ПОУ ХКОТСО</t>
    </r>
  </si>
  <si>
    <t>до 26.01.2022</t>
  </si>
  <si>
    <t xml:space="preserve"> серия 27А01 № 0000494, регистрационный номер № 801</t>
  </si>
  <si>
    <t>семейное общежитие на 1 проживающего</t>
  </si>
  <si>
    <t>Средства во временном распоряжении (510)</t>
  </si>
  <si>
    <t>финасовое обеспечение контракта</t>
  </si>
  <si>
    <t xml:space="preserve">Пожертвование, стипендия правительства </t>
  </si>
  <si>
    <t>Депонированные социальные выплаты (262)</t>
  </si>
  <si>
    <t>Депонированная заработная плата по договору ГПХ (226)</t>
  </si>
  <si>
    <t>текущая задолженность за платное обучение</t>
  </si>
  <si>
    <t>Расчеты по доходам от компенсации затрат (134)</t>
  </si>
  <si>
    <t>Расчеты по иным расходам (296)</t>
  </si>
  <si>
    <t>отсутствие средств</t>
  </si>
  <si>
    <t>серия 27Л01 № 0001794регистрационный номер 1681</t>
  </si>
  <si>
    <t>Расходы на оплату труда, руб.</t>
  </si>
  <si>
    <t>ГСМ (340)</t>
  </si>
  <si>
    <t>Жилые помещения</t>
  </si>
  <si>
    <t>Нежилые помещения</t>
  </si>
  <si>
    <t>Расчеты по доходам от компенсации затрат (135)</t>
  </si>
  <si>
    <t>Расчеты с плательщиками доходов от собственности (121)</t>
  </si>
  <si>
    <t>Расчеты с плательщиками доходов от оказания платных услуг (131)</t>
  </si>
  <si>
    <t>текущая задолженность арендаторов за коммунальные услуги</t>
  </si>
  <si>
    <t>Земельный налог  (291)</t>
  </si>
  <si>
    <t>Налоги (земельный, имущество, транспортный)(291)</t>
  </si>
  <si>
    <t>Депонированная стипендия, невыплаченная стипендия (296)</t>
  </si>
  <si>
    <t xml:space="preserve">                                                           (подпись)                                                (расшифровка подписи)</t>
  </si>
  <si>
    <t xml:space="preserve">                                                                    (подпись)                                  (расшифровка подписи)</t>
  </si>
  <si>
    <t xml:space="preserve">экономической службы          _____________________          </t>
  </si>
  <si>
    <t xml:space="preserve">Ответственный исполнитель ____________________________         </t>
  </si>
  <si>
    <t>Финансовое обеспечение контрактов (210.05 610)</t>
  </si>
  <si>
    <t>выдан депонент</t>
  </si>
  <si>
    <t>списан депонент на забалансовый счет с разрешения МОиН ХК</t>
  </si>
  <si>
    <t>Услу по размещению оборудования сотовой связи</t>
  </si>
  <si>
    <t>Доходы от утилизации ОС</t>
  </si>
  <si>
    <t>кг</t>
  </si>
  <si>
    <t>Сооружения</t>
  </si>
  <si>
    <t>Изменения в устав</t>
  </si>
  <si>
    <t>Гостиничные услуги (услуги по временному размещению и про­живанию граждан) в общежитии Колледжа</t>
  </si>
  <si>
    <t>Деятельность столовых при предприятиях, учреждениях</t>
  </si>
  <si>
    <t>Техническое обслуживание и ремонт легковых автомобилей</t>
  </si>
  <si>
    <t>Деятельность библиотек, архивов, учреждений клубного типа</t>
  </si>
  <si>
    <t>Прочие виды издательской деятельности</t>
  </si>
  <si>
    <t>Полиграфическая деятельность, не включенная в другие группи­ровки Общероссийского классификатора видов экономической деятельности</t>
  </si>
  <si>
    <t>Розничная торговля книгами</t>
  </si>
  <si>
    <t>Розничная торговля прочими бывшими в употреблении товарами</t>
  </si>
  <si>
    <t>Деятельность прочего сухопутного пассажирского транспорта</t>
  </si>
  <si>
    <t>Аренда грузового автомобильного транспорта с водителем</t>
  </si>
  <si>
    <t>Управление эксплуатацией жилого фонда</t>
  </si>
  <si>
    <t>Управление эксплуатацией нежилого фонда</t>
  </si>
  <si>
    <t>Организация и проведение ярмарок, выставок, выставок-продаж, симпозиумов, конференций, лекториев, конкурсов, олимпиад, соревнований, благотворительных или иных аналогичных мероприятий, в том числе с уча­стием иностранных юридических или физических лиц</t>
  </si>
  <si>
    <t>Производство электромонтажных работ</t>
  </si>
  <si>
    <t>Хранение и складирование</t>
  </si>
  <si>
    <t>Техническое обслуживание и ремонт офисных машин и вычис­лительной техники</t>
  </si>
  <si>
    <t>Деятельность в области права, бухгалтерского учета и аудита, консультирование по вопросам коммерческой деятельности и управления</t>
  </si>
  <si>
    <t>Рекламная деятельность</t>
  </si>
  <si>
    <t>Перевозка пассажиров и грузов автомобильным транспортом</t>
  </si>
  <si>
    <t>Ремонт бытовых изделий и предметов личного пользования</t>
  </si>
  <si>
    <t>Реализация продукции, работ и услуг, произведенных в учеб­но-производственных мастерских Колледжа</t>
  </si>
  <si>
    <t xml:space="preserve">образовательная деятельность по реализации следующих образовательных программ:
- образовательных программ среднего профессионального образования - программ подготовки квалифицированных рабочих, служащих, программ подготовки специалистов среднего звена;
- основных программ профессионального обучения - программ профессиональной подготовки по профессиям рабочих, должностям служащих, программ переподготовки рабочих, служащих, программ повышения квалификации рабочих, служащих;
- основных общеобразовательных программ - образовательных про¬грамм основного общего образования, образовательных программ среднего общего образования;
- дополнительных общеобразовательных программ - дополнительных общеразвивающих программ;
- дополнительных профессиональных программ - программ повышения квалификации, программ профессиональной переподготовки.
</t>
  </si>
  <si>
    <t>Доп Код</t>
  </si>
  <si>
    <t>Начисления на выплаты по   
оплате труда</t>
  </si>
  <si>
    <t xml:space="preserve">Прочие расходы             </t>
  </si>
  <si>
    <t>3.2.</t>
  </si>
  <si>
    <t>3.3.</t>
  </si>
  <si>
    <t>3.4.</t>
  </si>
  <si>
    <t>1.</t>
  </si>
  <si>
    <t>2.</t>
  </si>
  <si>
    <t>3.</t>
  </si>
  <si>
    <t xml:space="preserve">2.9. Информация о суммах плановых и кассовых
поступлений и выплат (с учетом возвратов)
РзПр  0704  ЦС 0301103070 ВР 611 &lt;*&gt;   БЮДЖЕТ
</t>
  </si>
  <si>
    <t>План, тыс.руб.</t>
  </si>
  <si>
    <t>Б003</t>
  </si>
  <si>
    <t>Б004</t>
  </si>
  <si>
    <t>Б005</t>
  </si>
  <si>
    <t>Субсидии краевым бюджетным учреждениям на осуществление расходов, связанных с осуществлением иных расходов, не связанных с выполнением государственного задания</t>
  </si>
  <si>
    <t xml:space="preserve">Субсидия краевым бюджетным учреждениям на осуществление расходов, связанных с выплатами: государственной академической стипендии и (или) государственной социальной стипендии студентам, обучающимся по программам ПССЗ по очной форме обучения; материальной поддержки слушателям программ ПКРС  со сроком обучения не менее 10 месяцев и студентам, осваивающим программы ПКРС, студентам из малоимущих семей, обучающимся по программам ПССЗ по очной форме обучения </t>
  </si>
  <si>
    <t>Субсидии краевым бюджетным учреждениям по выплате педагогическим работникам единовременных пособий</t>
  </si>
  <si>
    <t xml:space="preserve"> Информация о суммах плановых и кассовых
поступлений и выплат (с учетом возвратов)
РзПр  0704  ЦС 0301103070 ВР 612 &lt;*&gt;   БЮДЖЕТ
</t>
  </si>
  <si>
    <t>Информация о суммах плановых и кассовых
поступлений и выплат (с учетом возвратов)
РзПр  0704  ЦС 00301103840 ВР 612 &lt;*&gt;   БЮДЖЕТ</t>
  </si>
  <si>
    <t>ВНЕБЮДЖЕТ</t>
  </si>
  <si>
    <t>Расходы на выплаты персоналу</t>
  </si>
  <si>
    <t>Расходы на закупку товаров, работ, услуг</t>
  </si>
  <si>
    <t>Пособия, компенсации и иные социальные выплаты гражданам</t>
  </si>
  <si>
    <t>Уплата налогов, сборов и иных платежей, всего</t>
  </si>
  <si>
    <t>3.5.</t>
  </si>
  <si>
    <t>3.6.</t>
  </si>
  <si>
    <t xml:space="preserve">2.5. Показатели исполнения государственного задания </t>
  </si>
  <si>
    <t xml:space="preserve">Наименование показателей (услуг, работ), </t>
  </si>
  <si>
    <t>Единица измерения</t>
  </si>
  <si>
    <t>Значения показателей государственного  
задания (промежуточные, итоговые)</t>
  </si>
  <si>
    <t>Характеристика причин отклонения от запланированных значений, утвержденных в гос.задании</t>
  </si>
  <si>
    <t>Источник информации о фактическом значении показателя</t>
  </si>
  <si>
    <t xml:space="preserve">Показатели оценки выполнения задания (исполнения требований к результатам)
</t>
  </si>
  <si>
    <t xml:space="preserve">предшествующий год </t>
  </si>
  <si>
    <t xml:space="preserve">текущий год     </t>
  </si>
  <si>
    <t>утверж-дено</t>
  </si>
  <si>
    <t>выпол-нено</t>
  </si>
  <si>
    <t>1. Реализация образовательных программ среднего профессионального образования - программ подготовки специалистов среднего звена</t>
  </si>
  <si>
    <t>2.  Реализация образовательных программ среднего профессионального образования - программ подготовки квалифицированных рабочих, служащих</t>
  </si>
  <si>
    <t>3. Реализация основных профессиональных образовательных программ профессионального обучения – программ профессиональной подготовки по профессиям рабочих, должностям служащих</t>
  </si>
  <si>
    <t>чел./час</t>
  </si>
  <si>
    <t>4. Реализация дополнительных общеразвивающих программ</t>
  </si>
  <si>
    <t xml:space="preserve">Реализация продукции столовых </t>
  </si>
  <si>
    <t>кол.</t>
  </si>
  <si>
    <t>6. Организация проведения общественно-значимых мероприятий в сфере образования, науки и молодежной политики</t>
  </si>
  <si>
    <t>5. Организация и  проведение 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 интереса к научной (научно-исследовательской деятельности), творческой деятельности, физкультурно-спортивной деятельности</t>
  </si>
  <si>
    <r>
      <t>"</t>
    </r>
    <r>
      <rPr>
        <u/>
        <sz val="12"/>
        <rFont val="Times New Roman"/>
        <family val="1"/>
        <charset val="204"/>
      </rPr>
      <t xml:space="preserve"> 28 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    января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2022г.</t>
    </r>
  </si>
  <si>
    <r>
      <t>на "</t>
    </r>
    <r>
      <rPr>
        <u/>
        <sz val="12"/>
        <rFont val="Times New Roman"/>
        <family val="1"/>
        <charset val="204"/>
      </rPr>
      <t xml:space="preserve"> 01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  января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2022 г.</t>
    </r>
  </si>
  <si>
    <t>Расчеты по поступлениям текущего характера бюджетным и автономным учреждениям от сектора государственного управления (152)</t>
  </si>
  <si>
    <t>заключены договоры  аренды</t>
  </si>
  <si>
    <t>заключены договоры  на возмещение коммунальных услуг с арендаторами</t>
  </si>
  <si>
    <t xml:space="preserve">Задолженность по компенсациии по исполнительным листам-28,2руб. , заключены договоры  на компенсацию затрат за обслуживание помещений с арендаторами-109,64 руб.
</t>
  </si>
  <si>
    <t>Доведены ЛБО по субсидии на иные цели на 2022г.</t>
  </si>
  <si>
    <t>Заработная плата (211)</t>
  </si>
  <si>
    <t>Несвоевременно подан табель</t>
  </si>
  <si>
    <t>Транспортные услуги (222)</t>
  </si>
  <si>
    <t>срок уплаты до 15 января 2022</t>
  </si>
  <si>
    <t>срок уплаты до 30 января 2022</t>
  </si>
  <si>
    <t>Членские взносы в Союз работодателей (297)</t>
  </si>
  <si>
    <t>чет предоставлен 30.12.2021</t>
  </si>
  <si>
    <t>2020г.</t>
  </si>
  <si>
    <t>2021 г.</t>
  </si>
  <si>
    <t>21-56340-00000-00000</t>
  </si>
  <si>
    <t xml:space="preserve">Заработная плата с начислениями 
</t>
  </si>
  <si>
    <t>РзПр  0704  ЦС 0704 03011R6340 ВР 611 &lt;*&gt;   БЮДЖЕТ</t>
  </si>
  <si>
    <t>отчет о твыполнении государственного задания  за 2021 год.</t>
  </si>
  <si>
    <t>отчет о твыполнении государственного задания за 2021 год.</t>
  </si>
  <si>
    <t>"29" января 2022г.</t>
  </si>
  <si>
    <t>увеличение педагогической нагрузки</t>
  </si>
  <si>
    <t>Министерство образования и науки Хабаровского края</t>
  </si>
  <si>
    <t>коллективная жалоба сотрудников</t>
  </si>
  <si>
    <t>не соблюдение масочного режима; проживание в общежитии посторонних лиц</t>
  </si>
  <si>
    <t>масочный режим соблюдается; выселение происходит в судебном порядке</t>
  </si>
  <si>
    <t>КГКУ ЦБУРПОО</t>
  </si>
  <si>
    <t>октябрь 2021</t>
  </si>
  <si>
    <t>февраль 2021</t>
  </si>
  <si>
    <t>обращение студента</t>
  </si>
  <si>
    <t>компенсационная выплата за питание</t>
  </si>
  <si>
    <t>факт нарушения не подтвердился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</si>
</sst>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 tint="-0.1499984740745262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9" fillId="0" borderId="0"/>
    <xf numFmtId="0" fontId="27" fillId="0" borderId="0"/>
  </cellStyleXfs>
  <cellXfs count="2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7" fillId="0" borderId="6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8" xfId="0" applyFont="1" applyBorder="1"/>
    <xf numFmtId="0" fontId="13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9" xfId="0" applyFont="1" applyBorder="1"/>
    <xf numFmtId="0" fontId="3" fillId="0" borderId="8" xfId="0" applyFont="1" applyBorder="1"/>
    <xf numFmtId="0" fontId="11" fillId="0" borderId="10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0" xfId="1" applyFont="1" applyFill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Fill="1" applyAlignment="1">
      <alignment horizontal="right" vertical="center" wrapText="1"/>
    </xf>
    <xf numFmtId="0" fontId="11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0" fillId="0" borderId="0" xfId="1" applyFill="1"/>
    <xf numFmtId="0" fontId="10" fillId="0" borderId="0" xfId="1" applyFill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3" fillId="2" borderId="10" xfId="0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vertical="center" wrapText="1"/>
    </xf>
    <xf numFmtId="14" fontId="11" fillId="2" borderId="9" xfId="1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14" fontId="11" fillId="2" borderId="3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vertical="center" wrapText="1"/>
    </xf>
    <xf numFmtId="4" fontId="11" fillId="2" borderId="10" xfId="0" applyNumberFormat="1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" fontId="13" fillId="0" borderId="5" xfId="0" applyNumberFormat="1" applyFont="1" applyBorder="1" applyAlignment="1" applyProtection="1">
      <alignment horizontal="center" vertical="center"/>
      <protection locked="0"/>
    </xf>
    <xf numFmtId="4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4" fontId="11" fillId="3" borderId="10" xfId="0" applyNumberFormat="1" applyFont="1" applyFill="1" applyBorder="1" applyAlignment="1">
      <alignment horizontal="right" vertical="center"/>
    </xf>
    <xf numFmtId="4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/>
    </xf>
    <xf numFmtId="4" fontId="24" fillId="0" borderId="10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right" vertical="center"/>
    </xf>
    <xf numFmtId="4" fontId="26" fillId="3" borderId="6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 wrapText="1"/>
    </xf>
    <xf numFmtId="4" fontId="13" fillId="2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vertical="center" wrapText="1"/>
    </xf>
    <xf numFmtId="0" fontId="27" fillId="0" borderId="0" xfId="3"/>
    <xf numFmtId="0" fontId="30" fillId="0" borderId="0" xfId="3" applyFont="1" applyAlignment="1">
      <alignment horizontal="center"/>
    </xf>
    <xf numFmtId="0" fontId="27" fillId="0" borderId="0" xfId="3" applyAlignment="1"/>
    <xf numFmtId="0" fontId="27" fillId="0" borderId="0" xfId="3" applyAlignment="1">
      <alignment wrapText="1"/>
    </xf>
    <xf numFmtId="0" fontId="11" fillId="0" borderId="1" xfId="3" applyFont="1" applyBorder="1" applyAlignment="1">
      <alignment horizontal="left" vertical="top" wrapText="1"/>
    </xf>
    <xf numFmtId="0" fontId="29" fillId="0" borderId="1" xfId="3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0" fontId="31" fillId="0" borderId="0" xfId="3" applyFont="1" applyAlignment="1">
      <alignment wrapText="1"/>
    </xf>
    <xf numFmtId="0" fontId="1" fillId="0" borderId="1" xfId="3" applyFont="1" applyBorder="1" applyAlignment="1">
      <alignment wrapText="1"/>
    </xf>
    <xf numFmtId="0" fontId="31" fillId="0" borderId="1" xfId="3" applyFont="1" applyBorder="1" applyAlignment="1">
      <alignment wrapText="1"/>
    </xf>
    <xf numFmtId="0" fontId="27" fillId="0" borderId="1" xfId="3" applyBorder="1" applyAlignment="1">
      <alignment horizontal="center" vertical="center"/>
    </xf>
    <xf numFmtId="0" fontId="27" fillId="0" borderId="1" xfId="3" applyBorder="1"/>
    <xf numFmtId="0" fontId="2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4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4" fontId="11" fillId="2" borderId="0" xfId="1" applyNumberFormat="1" applyFont="1" applyFill="1" applyBorder="1" applyAlignment="1">
      <alignment horizontal="center" vertical="center" wrapText="1"/>
    </xf>
    <xf numFmtId="14" fontId="11" fillId="2" borderId="11" xfId="1" applyNumberFormat="1" applyFont="1" applyFill="1" applyBorder="1" applyAlignment="1">
      <alignment horizontal="center" vertical="center" wrapText="1"/>
    </xf>
    <xf numFmtId="14" fontId="11" fillId="2" borderId="8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="60" workbookViewId="0">
      <selection activeCell="A29" sqref="A29:L29"/>
    </sheetView>
  </sheetViews>
  <sheetFormatPr defaultColWidth="9.109375" defaultRowHeight="15.6" x14ac:dyDescent="0.3"/>
  <cols>
    <col min="1" max="1" width="12.109375" style="51" customWidth="1"/>
    <col min="2" max="2" width="14.6640625" style="51" customWidth="1"/>
    <col min="3" max="3" width="11" style="51" customWidth="1"/>
    <col min="4" max="4" width="9.6640625" style="51" customWidth="1"/>
    <col min="5" max="5" width="8.5546875" style="51" customWidth="1"/>
    <col min="6" max="6" width="10.88671875" style="51" customWidth="1"/>
    <col min="7" max="7" width="7.33203125" style="51" customWidth="1"/>
    <col min="8" max="8" width="9.109375" style="51"/>
    <col min="9" max="9" width="7" style="51" customWidth="1"/>
    <col min="10" max="10" width="9.44140625" style="51" customWidth="1"/>
    <col min="11" max="11" width="13" style="51" customWidth="1"/>
    <col min="12" max="12" width="11.88671875" style="51" customWidth="1"/>
    <col min="13" max="16384" width="9.109375" style="51"/>
  </cols>
  <sheetData>
    <row r="1" spans="1:12" s="50" customFormat="1" ht="15" customHeight="1" x14ac:dyDescent="0.3">
      <c r="F1" s="229" t="s">
        <v>105</v>
      </c>
      <c r="G1" s="229"/>
      <c r="H1" s="229"/>
      <c r="I1" s="229"/>
      <c r="J1" s="229"/>
      <c r="K1" s="229"/>
      <c r="L1" s="229"/>
    </row>
    <row r="2" spans="1:12" s="50" customFormat="1" ht="15" customHeight="1" x14ac:dyDescent="0.3">
      <c r="F2" s="229" t="s">
        <v>106</v>
      </c>
      <c r="G2" s="229"/>
      <c r="H2" s="229"/>
      <c r="I2" s="229"/>
      <c r="J2" s="229"/>
      <c r="K2" s="229"/>
      <c r="L2" s="229"/>
    </row>
    <row r="3" spans="1:12" s="50" customFormat="1" ht="15" customHeight="1" x14ac:dyDescent="0.3">
      <c r="F3" s="229" t="s">
        <v>107</v>
      </c>
      <c r="G3" s="229"/>
      <c r="H3" s="229"/>
      <c r="I3" s="229"/>
      <c r="J3" s="229"/>
      <c r="K3" s="229"/>
      <c r="L3" s="229"/>
    </row>
    <row r="4" spans="1:12" s="50" customFormat="1" ht="15" customHeight="1" x14ac:dyDescent="0.3">
      <c r="F4" s="229" t="s">
        <v>108</v>
      </c>
      <c r="G4" s="229"/>
      <c r="H4" s="229"/>
      <c r="I4" s="229"/>
      <c r="J4" s="229"/>
      <c r="K4" s="229"/>
      <c r="L4" s="229"/>
    </row>
    <row r="5" spans="1:12" s="50" customFormat="1" ht="15" customHeight="1" x14ac:dyDescent="0.3">
      <c r="F5" s="229" t="s">
        <v>109</v>
      </c>
      <c r="G5" s="229"/>
      <c r="H5" s="229"/>
      <c r="I5" s="229"/>
      <c r="J5" s="229"/>
      <c r="K5" s="229"/>
      <c r="L5" s="229"/>
    </row>
    <row r="6" spans="1:12" s="50" customFormat="1" ht="15" customHeight="1" x14ac:dyDescent="0.3">
      <c r="F6" s="229" t="s">
        <v>110</v>
      </c>
      <c r="G6" s="229"/>
      <c r="H6" s="229"/>
      <c r="I6" s="229"/>
      <c r="J6" s="229"/>
      <c r="K6" s="229"/>
      <c r="L6" s="229"/>
    </row>
    <row r="7" spans="1:12" s="50" customFormat="1" ht="15" customHeight="1" x14ac:dyDescent="0.3">
      <c r="F7" s="229" t="s">
        <v>111</v>
      </c>
      <c r="G7" s="229"/>
      <c r="H7" s="229"/>
      <c r="I7" s="229"/>
      <c r="J7" s="229"/>
      <c r="K7" s="229"/>
      <c r="L7" s="229"/>
    </row>
    <row r="8" spans="1:12" s="50" customFormat="1" ht="15" customHeight="1" x14ac:dyDescent="0.3">
      <c r="F8" s="229" t="s">
        <v>112</v>
      </c>
      <c r="G8" s="229"/>
      <c r="H8" s="229"/>
      <c r="I8" s="229"/>
      <c r="J8" s="229"/>
      <c r="K8" s="229"/>
      <c r="L8" s="229"/>
    </row>
    <row r="9" spans="1:12" ht="16.5" customHeight="1" x14ac:dyDescent="0.3">
      <c r="I9" s="230"/>
      <c r="J9" s="230"/>
      <c r="K9" s="230"/>
      <c r="L9" s="230"/>
    </row>
    <row r="11" spans="1:12" ht="20.25" customHeight="1" x14ac:dyDescent="0.3">
      <c r="A11" s="223"/>
      <c r="B11" s="223"/>
      <c r="G11" s="223" t="s">
        <v>113</v>
      </c>
      <c r="H11" s="223"/>
      <c r="I11" s="223"/>
      <c r="J11" s="223"/>
      <c r="K11" s="223"/>
      <c r="L11" s="223"/>
    </row>
    <row r="12" spans="1:12" ht="15" customHeight="1" x14ac:dyDescent="0.3">
      <c r="A12" s="223"/>
      <c r="B12" s="223"/>
      <c r="G12" s="228" t="s">
        <v>158</v>
      </c>
      <c r="H12" s="228"/>
      <c r="I12" s="228"/>
      <c r="J12" s="228"/>
      <c r="K12" s="228"/>
      <c r="L12" s="228"/>
    </row>
    <row r="13" spans="1:12" ht="15.75" customHeight="1" x14ac:dyDescent="0.3">
      <c r="A13" s="223"/>
      <c r="B13" s="223"/>
      <c r="G13" s="226" t="s">
        <v>114</v>
      </c>
      <c r="H13" s="226"/>
      <c r="I13" s="226"/>
      <c r="J13" s="226"/>
      <c r="K13" s="226"/>
      <c r="L13" s="226"/>
    </row>
    <row r="14" spans="1:12" ht="15.75" customHeight="1" x14ac:dyDescent="0.3">
      <c r="A14" s="223"/>
      <c r="B14" s="223"/>
      <c r="G14" s="227" t="s">
        <v>115</v>
      </c>
      <c r="H14" s="227"/>
      <c r="I14" s="227"/>
      <c r="J14" s="227"/>
      <c r="K14" s="227"/>
      <c r="L14" s="227"/>
    </row>
    <row r="15" spans="1:12" ht="15.75" customHeight="1" x14ac:dyDescent="0.3">
      <c r="G15" s="226" t="s">
        <v>116</v>
      </c>
      <c r="H15" s="226"/>
      <c r="I15" s="226"/>
      <c r="J15" s="226"/>
      <c r="K15" s="226"/>
      <c r="L15" s="226"/>
    </row>
    <row r="16" spans="1:12" ht="15.75" customHeight="1" x14ac:dyDescent="0.3">
      <c r="G16" s="223" t="s">
        <v>264</v>
      </c>
      <c r="H16" s="223"/>
      <c r="I16" s="223"/>
      <c r="J16" s="223"/>
      <c r="K16" s="223"/>
      <c r="L16" s="223"/>
    </row>
    <row r="17" spans="1:12" x14ac:dyDescent="0.3">
      <c r="J17" s="48"/>
      <c r="K17" s="48"/>
      <c r="L17" s="48"/>
    </row>
    <row r="18" spans="1:12" x14ac:dyDescent="0.3">
      <c r="A18" s="223" t="s">
        <v>117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</row>
    <row r="19" spans="1:12" x14ac:dyDescent="0.3">
      <c r="A19" s="223" t="s">
        <v>118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</row>
    <row r="20" spans="1:12" x14ac:dyDescent="0.3">
      <c r="A20" s="223" t="s">
        <v>119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</row>
    <row r="21" spans="1:12" x14ac:dyDescent="0.3">
      <c r="A21" s="223" t="s">
        <v>120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</row>
    <row r="22" spans="1:12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x14ac:dyDescent="0.3">
      <c r="A23" s="223" t="s">
        <v>265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</row>
    <row r="24" spans="1:12" x14ac:dyDescent="0.3">
      <c r="J24" s="48"/>
      <c r="K24" s="48"/>
      <c r="L24" s="48"/>
    </row>
    <row r="25" spans="1:12" ht="14.25" customHeight="1" x14ac:dyDescent="0.3">
      <c r="A25" s="223" t="s">
        <v>159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</row>
    <row r="26" spans="1:12" ht="14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14.25" customHeight="1" x14ac:dyDescent="0.3">
      <c r="A27" s="223" t="s">
        <v>121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2" ht="14.25" customHeigh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x14ac:dyDescent="0.3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</row>
    <row r="30" spans="1:12" x14ac:dyDescent="0.3">
      <c r="K30" s="224"/>
      <c r="L30" s="224"/>
    </row>
    <row r="31" spans="1:12" ht="33.75" customHeight="1" x14ac:dyDescent="0.3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</row>
    <row r="32" spans="1:12" x14ac:dyDescent="0.3">
      <c r="K32" s="52"/>
      <c r="L32" s="52"/>
    </row>
    <row r="33" spans="1:2" x14ac:dyDescent="0.3">
      <c r="A33" s="225"/>
      <c r="B33" s="225"/>
    </row>
  </sheetData>
  <mergeCells count="30">
    <mergeCell ref="A12:B12"/>
    <mergeCell ref="G12:L12"/>
    <mergeCell ref="F1:L1"/>
    <mergeCell ref="F2:L2"/>
    <mergeCell ref="F3:L3"/>
    <mergeCell ref="F4:L4"/>
    <mergeCell ref="F5:L5"/>
    <mergeCell ref="F6:L6"/>
    <mergeCell ref="F7:L7"/>
    <mergeCell ref="F8:L8"/>
    <mergeCell ref="I9:L9"/>
    <mergeCell ref="A11:B11"/>
    <mergeCell ref="G11:L11"/>
    <mergeCell ref="A25:L25"/>
    <mergeCell ref="A13:B13"/>
    <mergeCell ref="G13:L13"/>
    <mergeCell ref="A14:B14"/>
    <mergeCell ref="G14:L14"/>
    <mergeCell ref="G15:L15"/>
    <mergeCell ref="G16:L16"/>
    <mergeCell ref="A18:L18"/>
    <mergeCell ref="A19:L19"/>
    <mergeCell ref="A20:L20"/>
    <mergeCell ref="A21:L21"/>
    <mergeCell ref="A23:L23"/>
    <mergeCell ref="A27:L27"/>
    <mergeCell ref="A29:L29"/>
    <mergeCell ref="K30:L30"/>
    <mergeCell ref="A31:L31"/>
    <mergeCell ref="A33:B33"/>
  </mergeCells>
  <pageMargins left="1.1811023622047245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28" zoomScale="60" workbookViewId="0">
      <selection activeCell="E34" sqref="E34"/>
    </sheetView>
  </sheetViews>
  <sheetFormatPr defaultColWidth="9.109375" defaultRowHeight="13.2" x14ac:dyDescent="0.25"/>
  <cols>
    <col min="1" max="1" width="17" style="58" customWidth="1"/>
    <col min="2" max="2" width="30.33203125" style="58" customWidth="1"/>
    <col min="3" max="3" width="22.5546875" style="58" customWidth="1"/>
    <col min="4" max="4" width="29" style="58" customWidth="1"/>
    <col min="5" max="5" width="16.109375" style="59" customWidth="1"/>
    <col min="6" max="6" width="12.5546875" style="58" customWidth="1"/>
    <col min="7" max="7" width="13.88671875" style="58" customWidth="1"/>
    <col min="8" max="16384" width="9.109375" style="58"/>
  </cols>
  <sheetData>
    <row r="1" spans="1:11" ht="15.75" customHeight="1" x14ac:dyDescent="0.25">
      <c r="A1" s="232" t="s">
        <v>122</v>
      </c>
      <c r="B1" s="232"/>
      <c r="C1" s="232"/>
      <c r="D1" s="232"/>
      <c r="E1" s="232"/>
      <c r="F1" s="232"/>
      <c r="G1" s="232"/>
      <c r="H1" s="76"/>
      <c r="I1" s="76"/>
      <c r="J1" s="76"/>
      <c r="K1" s="76"/>
    </row>
    <row r="2" spans="1:11" ht="15.6" x14ac:dyDescent="0.25">
      <c r="A2" s="76"/>
      <c r="B2" s="76"/>
      <c r="C2" s="76"/>
      <c r="D2" s="76"/>
      <c r="E2" s="76"/>
      <c r="F2" s="76"/>
      <c r="G2" s="76"/>
      <c r="H2" s="76"/>
      <c r="I2" s="76"/>
      <c r="J2" s="231"/>
      <c r="K2" s="231"/>
    </row>
    <row r="3" spans="1:11" ht="15.75" customHeight="1" x14ac:dyDescent="0.25">
      <c r="A3" s="232" t="s">
        <v>123</v>
      </c>
      <c r="B3" s="232"/>
      <c r="C3" s="232"/>
      <c r="D3" s="232"/>
      <c r="E3" s="232"/>
      <c r="F3" s="232"/>
      <c r="G3" s="232"/>
      <c r="H3" s="76"/>
      <c r="I3" s="76"/>
      <c r="J3" s="76"/>
      <c r="K3" s="76"/>
    </row>
    <row r="5" spans="1:11" s="53" customFormat="1" ht="44.25" customHeight="1" x14ac:dyDescent="0.3">
      <c r="A5" s="233" t="s">
        <v>124</v>
      </c>
      <c r="B5" s="234" t="s">
        <v>125</v>
      </c>
      <c r="C5" s="233" t="s">
        <v>126</v>
      </c>
      <c r="D5" s="233"/>
      <c r="E5" s="233"/>
      <c r="F5" s="233"/>
      <c r="G5" s="233"/>
    </row>
    <row r="6" spans="1:11" s="53" customFormat="1" ht="37.5" customHeight="1" x14ac:dyDescent="0.3">
      <c r="A6" s="233"/>
      <c r="B6" s="235"/>
      <c r="C6" s="212" t="s">
        <v>127</v>
      </c>
      <c r="D6" s="212" t="s">
        <v>128</v>
      </c>
      <c r="E6" s="212" t="s">
        <v>129</v>
      </c>
      <c r="F6" s="233" t="s">
        <v>130</v>
      </c>
      <c r="G6" s="233"/>
    </row>
    <row r="7" spans="1:11" s="53" customFormat="1" ht="38.25" customHeight="1" x14ac:dyDescent="0.25">
      <c r="A7" s="244" t="s">
        <v>217</v>
      </c>
      <c r="B7" s="137" t="s">
        <v>196</v>
      </c>
      <c r="C7" s="99" t="s">
        <v>131</v>
      </c>
      <c r="D7" s="91" t="s">
        <v>172</v>
      </c>
      <c r="E7" s="92">
        <v>43306</v>
      </c>
      <c r="F7" s="247" t="s">
        <v>132</v>
      </c>
      <c r="G7" s="248"/>
    </row>
    <row r="8" spans="1:11" s="53" customFormat="1" ht="33.6" customHeight="1" x14ac:dyDescent="0.25">
      <c r="A8" s="245"/>
      <c r="B8" s="138" t="s">
        <v>197</v>
      </c>
      <c r="C8" s="100" t="s">
        <v>157</v>
      </c>
      <c r="D8" s="93" t="s">
        <v>161</v>
      </c>
      <c r="E8" s="94">
        <v>42395</v>
      </c>
      <c r="F8" s="239" t="s">
        <v>160</v>
      </c>
      <c r="G8" s="240"/>
    </row>
    <row r="9" spans="1:11" s="53" customFormat="1" ht="47.25" customHeight="1" x14ac:dyDescent="0.25">
      <c r="A9" s="245"/>
      <c r="B9" s="138" t="s">
        <v>198</v>
      </c>
      <c r="C9" s="100" t="s">
        <v>146</v>
      </c>
      <c r="D9" s="93" t="s">
        <v>152</v>
      </c>
      <c r="E9" s="94">
        <v>41920</v>
      </c>
      <c r="F9" s="239" t="s">
        <v>132</v>
      </c>
      <c r="G9" s="240"/>
    </row>
    <row r="10" spans="1:11" s="53" customFormat="1" ht="47.25" customHeight="1" x14ac:dyDescent="0.25">
      <c r="A10" s="245"/>
      <c r="B10" s="138" t="s">
        <v>199</v>
      </c>
      <c r="C10" s="100" t="s">
        <v>147</v>
      </c>
      <c r="D10" s="93" t="s">
        <v>150</v>
      </c>
      <c r="E10" s="94">
        <v>41920</v>
      </c>
      <c r="F10" s="239" t="s">
        <v>132</v>
      </c>
      <c r="G10" s="240"/>
    </row>
    <row r="11" spans="1:11" s="53" customFormat="1" ht="49.5" customHeight="1" x14ac:dyDescent="0.25">
      <c r="A11" s="245"/>
      <c r="B11" s="138" t="s">
        <v>200</v>
      </c>
      <c r="C11" s="100" t="s">
        <v>148</v>
      </c>
      <c r="D11" s="213" t="s">
        <v>149</v>
      </c>
      <c r="E11" s="94">
        <v>41911</v>
      </c>
      <c r="F11" s="241" t="s">
        <v>132</v>
      </c>
      <c r="G11" s="240"/>
    </row>
    <row r="12" spans="1:11" s="53" customFormat="1" ht="39.6" customHeight="1" x14ac:dyDescent="0.25">
      <c r="A12" s="245"/>
      <c r="B12" s="138" t="s">
        <v>201</v>
      </c>
      <c r="C12" s="101" t="s">
        <v>133</v>
      </c>
      <c r="D12" s="213" t="s">
        <v>151</v>
      </c>
      <c r="E12" s="94">
        <v>41912</v>
      </c>
      <c r="F12" s="242" t="s">
        <v>132</v>
      </c>
      <c r="G12" s="243"/>
    </row>
    <row r="13" spans="1:11" s="53" customFormat="1" ht="19.5" customHeight="1" x14ac:dyDescent="0.25">
      <c r="A13" s="245"/>
      <c r="B13" s="138" t="s">
        <v>202</v>
      </c>
      <c r="C13" s="95" t="s">
        <v>195</v>
      </c>
      <c r="D13" s="213" t="s">
        <v>151</v>
      </c>
      <c r="E13" s="94">
        <v>43308</v>
      </c>
      <c r="F13" s="242" t="s">
        <v>132</v>
      </c>
      <c r="G13" s="243"/>
    </row>
    <row r="14" spans="1:11" s="53" customFormat="1" ht="32.25" customHeight="1" x14ac:dyDescent="0.25">
      <c r="A14" s="245"/>
      <c r="B14" s="138" t="s">
        <v>203</v>
      </c>
      <c r="C14" s="95"/>
      <c r="D14" s="213"/>
      <c r="E14" s="94"/>
      <c r="F14" s="218"/>
      <c r="G14" s="219"/>
    </row>
    <row r="15" spans="1:11" s="53" customFormat="1" ht="27.6" customHeight="1" x14ac:dyDescent="0.25">
      <c r="A15" s="245"/>
      <c r="B15" s="138" t="s">
        <v>204</v>
      </c>
      <c r="C15" s="95"/>
      <c r="D15" s="213"/>
      <c r="E15" s="94"/>
      <c r="F15" s="218"/>
      <c r="G15" s="219"/>
    </row>
    <row r="16" spans="1:11" s="53" customFormat="1" ht="25.8" customHeight="1" x14ac:dyDescent="0.25">
      <c r="A16" s="245"/>
      <c r="B16" s="138" t="s">
        <v>205</v>
      </c>
      <c r="C16" s="95"/>
      <c r="D16" s="213"/>
      <c r="E16" s="94"/>
      <c r="F16" s="218"/>
      <c r="G16" s="219"/>
    </row>
    <row r="17" spans="1:7" s="53" customFormat="1" ht="25.2" customHeight="1" x14ac:dyDescent="0.25">
      <c r="A17" s="245"/>
      <c r="B17" s="138" t="s">
        <v>206</v>
      </c>
      <c r="C17" s="95"/>
      <c r="D17" s="213"/>
      <c r="E17" s="94"/>
      <c r="F17" s="218"/>
      <c r="G17" s="219"/>
    </row>
    <row r="18" spans="1:7" s="53" customFormat="1" ht="34.5" customHeight="1" x14ac:dyDescent="0.25">
      <c r="A18" s="245"/>
      <c r="B18" s="138" t="s">
        <v>207</v>
      </c>
      <c r="C18" s="95"/>
      <c r="D18" s="213"/>
      <c r="E18" s="94"/>
      <c r="F18" s="218"/>
      <c r="G18" s="219"/>
    </row>
    <row r="19" spans="1:7" s="53" customFormat="1" ht="51" customHeight="1" x14ac:dyDescent="0.25">
      <c r="A19" s="245"/>
      <c r="B19" s="138" t="s">
        <v>208</v>
      </c>
      <c r="C19" s="95"/>
      <c r="D19" s="213"/>
      <c r="E19" s="94"/>
      <c r="F19" s="218"/>
      <c r="G19" s="219"/>
    </row>
    <row r="20" spans="1:7" s="53" customFormat="1" ht="25.2" customHeight="1" x14ac:dyDescent="0.25">
      <c r="A20" s="245"/>
      <c r="B20" s="138" t="s">
        <v>209</v>
      </c>
      <c r="C20" s="95"/>
      <c r="D20" s="213"/>
      <c r="E20" s="94"/>
      <c r="F20" s="218"/>
      <c r="G20" s="219"/>
    </row>
    <row r="21" spans="1:7" s="53" customFormat="1" ht="18" customHeight="1" x14ac:dyDescent="0.25">
      <c r="A21" s="245"/>
      <c r="B21" s="138" t="s">
        <v>210</v>
      </c>
      <c r="C21" s="95"/>
      <c r="D21" s="213"/>
      <c r="E21" s="94"/>
      <c r="F21" s="218"/>
      <c r="G21" s="219"/>
    </row>
    <row r="22" spans="1:7" s="53" customFormat="1" ht="40.200000000000003" customHeight="1" x14ac:dyDescent="0.25">
      <c r="A22" s="245"/>
      <c r="B22" s="138" t="s">
        <v>211</v>
      </c>
      <c r="C22" s="95"/>
      <c r="D22" s="213"/>
      <c r="E22" s="94"/>
      <c r="F22" s="218"/>
      <c r="G22" s="219"/>
    </row>
    <row r="23" spans="1:7" s="53" customFormat="1" ht="15" customHeight="1" x14ac:dyDescent="0.25">
      <c r="A23" s="245"/>
      <c r="B23" s="138" t="s">
        <v>212</v>
      </c>
      <c r="C23" s="95"/>
      <c r="D23" s="213"/>
      <c r="E23" s="94"/>
      <c r="F23" s="218"/>
      <c r="G23" s="219"/>
    </row>
    <row r="24" spans="1:7" s="53" customFormat="1" ht="18.600000000000001" customHeight="1" x14ac:dyDescent="0.25">
      <c r="A24" s="245"/>
      <c r="B24" s="138" t="s">
        <v>213</v>
      </c>
      <c r="C24" s="95"/>
      <c r="D24" s="213"/>
      <c r="E24" s="94"/>
      <c r="F24" s="218"/>
      <c r="G24" s="219"/>
    </row>
    <row r="25" spans="1:7" s="53" customFormat="1" ht="27.75" customHeight="1" x14ac:dyDescent="0.25">
      <c r="A25" s="245"/>
      <c r="B25" s="138" t="s">
        <v>214</v>
      </c>
      <c r="C25" s="95"/>
      <c r="D25" s="213"/>
      <c r="E25" s="94"/>
      <c r="F25" s="218"/>
      <c r="G25" s="219"/>
    </row>
    <row r="26" spans="1:7" s="53" customFormat="1" ht="15.75" customHeight="1" x14ac:dyDescent="0.25">
      <c r="A26" s="245"/>
      <c r="B26" s="138" t="s">
        <v>215</v>
      </c>
      <c r="C26" s="95"/>
      <c r="D26" s="213"/>
      <c r="E26" s="94"/>
      <c r="F26" s="218"/>
      <c r="G26" s="219"/>
    </row>
    <row r="27" spans="1:7" s="53" customFormat="1" ht="195.6" customHeight="1" x14ac:dyDescent="0.25">
      <c r="A27" s="246"/>
      <c r="B27" s="139" t="s">
        <v>216</v>
      </c>
      <c r="C27" s="102"/>
      <c r="D27" s="214"/>
      <c r="E27" s="96"/>
      <c r="F27" s="97"/>
      <c r="G27" s="98"/>
    </row>
    <row r="28" spans="1:7" s="53" customFormat="1" ht="25.8" customHeight="1" x14ac:dyDescent="0.3">
      <c r="A28" s="103"/>
      <c r="B28" s="104"/>
      <c r="C28" s="103"/>
      <c r="D28" s="103"/>
      <c r="E28" s="217"/>
      <c r="F28" s="218"/>
      <c r="G28" s="218"/>
    </row>
    <row r="29" spans="1:7" s="53" customFormat="1" ht="15.6" customHeight="1" x14ac:dyDescent="0.3">
      <c r="A29" s="236" t="s">
        <v>134</v>
      </c>
      <c r="B29" s="236"/>
      <c r="C29" s="236"/>
      <c r="D29" s="236"/>
      <c r="E29" s="236"/>
      <c r="F29" s="236"/>
      <c r="G29" s="236"/>
    </row>
    <row r="30" spans="1:7" s="53" customFormat="1" ht="15.75" customHeight="1" x14ac:dyDescent="0.3">
      <c r="E30" s="215"/>
      <c r="G30" s="55"/>
    </row>
    <row r="31" spans="1:7" s="53" customFormat="1" ht="49.5" customHeight="1" x14ac:dyDescent="0.3">
      <c r="A31" s="233" t="s">
        <v>135</v>
      </c>
      <c r="B31" s="237" t="s">
        <v>136</v>
      </c>
      <c r="C31" s="238"/>
      <c r="D31" s="233" t="s">
        <v>137</v>
      </c>
      <c r="E31" s="233" t="s">
        <v>138</v>
      </c>
      <c r="F31" s="233" t="s">
        <v>173</v>
      </c>
      <c r="G31" s="233"/>
    </row>
    <row r="32" spans="1:7" s="53" customFormat="1" ht="70.5" customHeight="1" x14ac:dyDescent="0.3">
      <c r="A32" s="233"/>
      <c r="B32" s="216" t="s">
        <v>64</v>
      </c>
      <c r="C32" s="212" t="s">
        <v>65</v>
      </c>
      <c r="D32" s="233"/>
      <c r="E32" s="233"/>
      <c r="F32" s="212" t="s">
        <v>139</v>
      </c>
      <c r="G32" s="212" t="s">
        <v>140</v>
      </c>
    </row>
    <row r="33" spans="1:7" s="53" customFormat="1" ht="27.75" customHeight="1" x14ac:dyDescent="0.3">
      <c r="A33" s="56" t="s">
        <v>141</v>
      </c>
      <c r="B33" s="120">
        <v>39</v>
      </c>
      <c r="C33" s="212">
        <v>39</v>
      </c>
      <c r="D33" s="54"/>
      <c r="E33" s="57">
        <v>74.3</v>
      </c>
      <c r="F33" s="89">
        <v>25355.4</v>
      </c>
      <c r="G33" s="89">
        <v>25841.599999999999</v>
      </c>
    </row>
    <row r="34" spans="1:7" s="53" customFormat="1" ht="49.2" customHeight="1" x14ac:dyDescent="0.3">
      <c r="A34" s="56" t="s">
        <v>142</v>
      </c>
      <c r="B34" s="121">
        <v>199.6</v>
      </c>
      <c r="C34" s="212">
        <v>245.7</v>
      </c>
      <c r="D34" s="54" t="s">
        <v>286</v>
      </c>
      <c r="E34" s="57">
        <v>43.6</v>
      </c>
      <c r="F34" s="83">
        <v>53556.800000000003</v>
      </c>
      <c r="G34" s="83">
        <v>59855.4</v>
      </c>
    </row>
    <row r="35" spans="1:7" s="53" customFormat="1" ht="22.5" customHeight="1" x14ac:dyDescent="0.3">
      <c r="A35" s="56" t="s">
        <v>143</v>
      </c>
      <c r="B35" s="121">
        <v>42</v>
      </c>
      <c r="C35" s="212">
        <v>42</v>
      </c>
      <c r="D35" s="54"/>
      <c r="E35" s="57">
        <v>39.200000000000003</v>
      </c>
      <c r="F35" s="83">
        <v>14311.4</v>
      </c>
      <c r="G35" s="83">
        <v>14334.2</v>
      </c>
    </row>
    <row r="36" spans="1:7" s="53" customFormat="1" ht="22.5" customHeight="1" x14ac:dyDescent="0.3">
      <c r="A36" s="56" t="s">
        <v>144</v>
      </c>
      <c r="B36" s="121">
        <v>71</v>
      </c>
      <c r="C36" s="212">
        <v>71</v>
      </c>
      <c r="D36" s="54"/>
      <c r="E36" s="57">
        <v>29.8</v>
      </c>
      <c r="F36" s="83">
        <v>18024.8</v>
      </c>
      <c r="G36" s="83">
        <v>18013.400000000001</v>
      </c>
    </row>
    <row r="37" spans="1:7" s="53" customFormat="1" ht="15.6" x14ac:dyDescent="0.3">
      <c r="A37" s="56" t="s">
        <v>145</v>
      </c>
      <c r="B37" s="216">
        <f>SUM(B33:B36)</f>
        <v>351.6</v>
      </c>
      <c r="C37" s="212">
        <f>SUM(C33:C36)</f>
        <v>397.7</v>
      </c>
      <c r="D37" s="212"/>
      <c r="E37" s="57">
        <v>43.9</v>
      </c>
      <c r="F37" s="90">
        <f>SUM(F33:F36)</f>
        <v>111248.40000000001</v>
      </c>
      <c r="G37" s="90">
        <f>SUM(G33:G36)</f>
        <v>118044.6</v>
      </c>
    </row>
  </sheetData>
  <mergeCells count="21">
    <mergeCell ref="F10:G10"/>
    <mergeCell ref="F9:G9"/>
    <mergeCell ref="F11:G11"/>
    <mergeCell ref="F13:G13"/>
    <mergeCell ref="A7:A27"/>
    <mergeCell ref="F7:G7"/>
    <mergeCell ref="F8:G8"/>
    <mergeCell ref="F12:G12"/>
    <mergeCell ref="A29:G29"/>
    <mergeCell ref="A31:A32"/>
    <mergeCell ref="D31:D32"/>
    <mergeCell ref="E31:E32"/>
    <mergeCell ref="F31:G31"/>
    <mergeCell ref="B31:C31"/>
    <mergeCell ref="J2:K2"/>
    <mergeCell ref="A3:G3"/>
    <mergeCell ref="A1:G1"/>
    <mergeCell ref="A5:A6"/>
    <mergeCell ref="C5:G5"/>
    <mergeCell ref="F6:G6"/>
    <mergeCell ref="B5:B6"/>
  </mergeCells>
  <pageMargins left="0.47244094488188981" right="0.47244094488188981" top="0.39370078740157483" bottom="0.39370078740157483" header="0.51181102362204722" footer="0.51181102362204722"/>
  <pageSetup paperSize="9" scale="65" orientation="portrait" r:id="rId1"/>
  <headerFooter alignWithMargins="0">
    <oddHeader>&amp;C2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19" zoomScaleSheetLayoutView="100" workbookViewId="0">
      <selection activeCell="A16" sqref="A16:E17"/>
    </sheetView>
  </sheetViews>
  <sheetFormatPr defaultRowHeight="14.4" x14ac:dyDescent="0.3"/>
  <cols>
    <col min="1" max="1" width="27.88671875" customWidth="1"/>
    <col min="2" max="2" width="15" customWidth="1"/>
    <col min="3" max="3" width="14.33203125" customWidth="1"/>
    <col min="4" max="4" width="11.109375" customWidth="1"/>
    <col min="5" max="5" width="17.88671875" customWidth="1"/>
  </cols>
  <sheetData>
    <row r="1" spans="1:11" ht="15.6" x14ac:dyDescent="0.3">
      <c r="A1" s="250" t="s">
        <v>0</v>
      </c>
      <c r="B1" s="250"/>
      <c r="C1" s="250"/>
      <c r="D1" s="250"/>
      <c r="E1" s="250"/>
      <c r="F1" s="1"/>
      <c r="G1" s="1"/>
      <c r="H1" s="1"/>
      <c r="I1" s="1"/>
      <c r="J1" s="1"/>
      <c r="K1" s="1"/>
    </row>
    <row r="2" spans="1:11" ht="15.6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</row>
    <row r="3" spans="1:11" ht="15.6" x14ac:dyDescent="0.3">
      <c r="A3" s="250" t="s">
        <v>10</v>
      </c>
      <c r="B3" s="250"/>
      <c r="C3" s="250"/>
      <c r="D3" s="250"/>
      <c r="E3" s="250"/>
      <c r="F3" s="1"/>
      <c r="G3" s="1"/>
      <c r="H3" s="1"/>
      <c r="I3" s="1"/>
      <c r="J3" s="1"/>
      <c r="K3" s="1"/>
    </row>
    <row r="4" spans="1:11" ht="4.8" customHeight="1" x14ac:dyDescent="0.3">
      <c r="A4" s="250"/>
      <c r="B4" s="250"/>
      <c r="C4" s="250"/>
      <c r="D4" s="250"/>
      <c r="E4" s="250"/>
      <c r="F4" s="1"/>
      <c r="G4" s="1"/>
      <c r="H4" s="1"/>
      <c r="I4" s="1"/>
      <c r="J4" s="1"/>
      <c r="K4" s="1"/>
    </row>
    <row r="5" spans="1:11" ht="15.6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</row>
    <row r="6" spans="1:11" ht="15.6" x14ac:dyDescent="0.3">
      <c r="A6" s="249" t="s">
        <v>83</v>
      </c>
      <c r="B6" s="249"/>
      <c r="C6" s="249"/>
      <c r="D6" s="249"/>
      <c r="E6" s="249" t="s">
        <v>5</v>
      </c>
      <c r="F6" s="1"/>
      <c r="G6" s="1"/>
      <c r="H6" s="1"/>
      <c r="I6" s="1"/>
      <c r="J6" s="1"/>
      <c r="K6" s="1"/>
    </row>
    <row r="7" spans="1:11" ht="109.5" customHeight="1" x14ac:dyDescent="0.3">
      <c r="A7" s="3" t="s">
        <v>1</v>
      </c>
      <c r="B7" s="3" t="s">
        <v>2</v>
      </c>
      <c r="C7" s="3" t="s">
        <v>3</v>
      </c>
      <c r="D7" s="3" t="s">
        <v>4</v>
      </c>
      <c r="E7" s="249"/>
      <c r="F7" s="1"/>
      <c r="G7" s="1"/>
      <c r="H7" s="1"/>
      <c r="I7" s="1"/>
      <c r="J7" s="1"/>
      <c r="K7" s="1"/>
    </row>
    <row r="8" spans="1:11" ht="30" customHeight="1" x14ac:dyDescent="0.3">
      <c r="A8" s="112" t="s">
        <v>175</v>
      </c>
      <c r="B8" s="106">
        <v>83550.31</v>
      </c>
      <c r="C8" s="106">
        <v>83550.31</v>
      </c>
      <c r="D8" s="6">
        <f>SUM(100-B8/C8*100)</f>
        <v>0</v>
      </c>
      <c r="E8" s="3"/>
      <c r="F8" s="1"/>
      <c r="G8" s="1"/>
      <c r="H8" s="1"/>
      <c r="I8" s="1"/>
      <c r="J8" s="1"/>
      <c r="K8" s="1"/>
    </row>
    <row r="9" spans="1:11" ht="25.5" customHeight="1" x14ac:dyDescent="0.3">
      <c r="A9" s="112" t="s">
        <v>176</v>
      </c>
      <c r="B9" s="122">
        <v>96867.45</v>
      </c>
      <c r="C9" s="122">
        <v>96867.45</v>
      </c>
      <c r="D9" s="6">
        <f>SUM(100-B9/C9*100)</f>
        <v>0</v>
      </c>
      <c r="E9" s="111"/>
      <c r="F9" s="1"/>
      <c r="G9" s="1"/>
      <c r="H9" s="1"/>
      <c r="I9" s="1"/>
      <c r="J9" s="1"/>
      <c r="K9" s="1"/>
    </row>
    <row r="10" spans="1:11" ht="25.5" customHeight="1" x14ac:dyDescent="0.3">
      <c r="A10" s="112" t="s">
        <v>194</v>
      </c>
      <c r="B10" s="106">
        <v>1963.17</v>
      </c>
      <c r="C10" s="106">
        <v>1963.17</v>
      </c>
      <c r="D10" s="6">
        <f t="shared" ref="D10:D14" si="0">SUM(100-B10/C10*100)</f>
        <v>0</v>
      </c>
      <c r="E10" s="128"/>
      <c r="F10" s="1"/>
      <c r="G10" s="1"/>
      <c r="H10" s="1"/>
      <c r="I10" s="1"/>
      <c r="J10" s="1"/>
      <c r="K10" s="1"/>
    </row>
    <row r="11" spans="1:11" ht="15.6" x14ac:dyDescent="0.3">
      <c r="A11" s="5" t="s">
        <v>6</v>
      </c>
      <c r="B11" s="38">
        <v>61659.02</v>
      </c>
      <c r="C11" s="38">
        <v>61661.04</v>
      </c>
      <c r="D11" s="6">
        <f t="shared" si="0"/>
        <v>3.2759745862307454E-3</v>
      </c>
      <c r="E11" s="3"/>
      <c r="F11" s="1"/>
      <c r="G11" s="1"/>
      <c r="H11" s="1"/>
      <c r="I11" s="1"/>
      <c r="J11" s="1"/>
      <c r="K11" s="1"/>
    </row>
    <row r="12" spans="1:11" ht="15.6" x14ac:dyDescent="0.3">
      <c r="A12" s="5" t="s">
        <v>7</v>
      </c>
      <c r="B12" s="38">
        <v>1435.52</v>
      </c>
      <c r="C12" s="38">
        <v>1435.52</v>
      </c>
      <c r="D12" s="6">
        <f t="shared" si="0"/>
        <v>0</v>
      </c>
      <c r="E12" s="3"/>
      <c r="F12" s="1"/>
      <c r="G12" s="1"/>
      <c r="H12" s="1"/>
      <c r="I12" s="1"/>
      <c r="J12" s="1"/>
      <c r="K12" s="1"/>
    </row>
    <row r="13" spans="1:11" ht="28.2" x14ac:dyDescent="0.3">
      <c r="A13" s="5" t="s">
        <v>8</v>
      </c>
      <c r="B13" s="38">
        <v>19548.3</v>
      </c>
      <c r="C13" s="38">
        <v>19800.97</v>
      </c>
      <c r="D13" s="6">
        <f t="shared" si="0"/>
        <v>1.2760485976192228</v>
      </c>
      <c r="E13" s="3"/>
      <c r="F13" s="1"/>
      <c r="G13" s="1"/>
      <c r="H13" s="1"/>
      <c r="I13" s="1"/>
      <c r="J13" s="1"/>
      <c r="K13" s="1"/>
    </row>
    <row r="14" spans="1:11" ht="15.6" x14ac:dyDescent="0.3">
      <c r="A14" s="5" t="s">
        <v>9</v>
      </c>
      <c r="B14" s="38">
        <v>7168.59</v>
      </c>
      <c r="C14" s="38">
        <v>7128.63</v>
      </c>
      <c r="D14" s="6">
        <f t="shared" si="0"/>
        <v>-0.56055651646951787</v>
      </c>
      <c r="E14" s="3"/>
      <c r="F14" s="1"/>
      <c r="G14" s="1"/>
      <c r="H14" s="1"/>
      <c r="I14" s="1"/>
      <c r="J14" s="1"/>
      <c r="K14" s="1"/>
    </row>
    <row r="15" spans="1:11" ht="15.6" x14ac:dyDescent="0.3">
      <c r="A15" s="22" t="s">
        <v>85</v>
      </c>
      <c r="B15" s="39">
        <f>SUM(B8:B14)</f>
        <v>272192.36000000004</v>
      </c>
      <c r="C15" s="39">
        <f>SUM(C8:C14)</f>
        <v>272407.09000000003</v>
      </c>
      <c r="D15" s="39">
        <f>100-C15/B15*100</f>
        <v>-7.8889062132375898E-2</v>
      </c>
      <c r="E15" s="22"/>
      <c r="F15" s="1"/>
      <c r="G15" s="1"/>
      <c r="H15" s="1"/>
      <c r="I15" s="1"/>
      <c r="J15" s="1"/>
      <c r="K15" s="1"/>
    </row>
    <row r="16" spans="1:11" ht="15.6" x14ac:dyDescent="0.3">
      <c r="A16" s="250" t="s">
        <v>11</v>
      </c>
      <c r="B16" s="250"/>
      <c r="C16" s="250"/>
      <c r="D16" s="250"/>
      <c r="E16" s="250"/>
      <c r="F16" s="1"/>
      <c r="G16" s="1"/>
      <c r="H16" s="1"/>
      <c r="I16" s="1"/>
      <c r="J16" s="1"/>
      <c r="K16" s="1"/>
    </row>
    <row r="17" spans="1:11" ht="15.6" x14ac:dyDescent="0.3">
      <c r="A17" s="250"/>
      <c r="B17" s="250"/>
      <c r="C17" s="250"/>
      <c r="D17" s="250"/>
      <c r="E17" s="250"/>
      <c r="F17" s="1"/>
      <c r="G17" s="1"/>
      <c r="H17" s="1"/>
      <c r="I17" s="1"/>
      <c r="J17" s="1"/>
      <c r="K17" s="1"/>
    </row>
    <row r="18" spans="1:11" ht="15.6" x14ac:dyDescent="0.3">
      <c r="A18" s="2"/>
      <c r="B18" s="2"/>
      <c r="C18" s="2"/>
      <c r="D18" s="2"/>
      <c r="E18" s="2"/>
      <c r="F18" s="1"/>
      <c r="G18" s="1"/>
      <c r="H18" s="1"/>
      <c r="I18" s="1"/>
      <c r="J18" s="1"/>
      <c r="K18" s="1"/>
    </row>
    <row r="19" spans="1:11" ht="15.6" x14ac:dyDescent="0.3">
      <c r="A19" s="249" t="s">
        <v>84</v>
      </c>
      <c r="B19" s="249"/>
      <c r="C19" s="249"/>
      <c r="D19" s="249"/>
      <c r="E19" s="249" t="s">
        <v>5</v>
      </c>
      <c r="F19" s="1"/>
      <c r="G19" s="1"/>
      <c r="H19" s="1"/>
      <c r="I19" s="1"/>
      <c r="J19" s="1"/>
      <c r="K19" s="1"/>
    </row>
    <row r="20" spans="1:11" ht="114.75" customHeight="1" x14ac:dyDescent="0.3">
      <c r="A20" s="3" t="s">
        <v>1</v>
      </c>
      <c r="B20" s="3" t="s">
        <v>2</v>
      </c>
      <c r="C20" s="3" t="s">
        <v>3</v>
      </c>
      <c r="D20" s="3" t="s">
        <v>4</v>
      </c>
      <c r="E20" s="249"/>
      <c r="F20" s="1"/>
      <c r="G20" s="1"/>
      <c r="H20" s="1"/>
      <c r="I20" s="1"/>
      <c r="J20" s="1"/>
      <c r="K20" s="1"/>
    </row>
    <row r="21" spans="1:11" ht="15.6" x14ac:dyDescent="0.3">
      <c r="A21" s="112" t="s">
        <v>175</v>
      </c>
      <c r="B21" s="113">
        <v>45288.49</v>
      </c>
      <c r="C21" s="113">
        <v>44105.57</v>
      </c>
      <c r="D21" s="6">
        <f>SUM(100-B21/C21*100)</f>
        <v>-2.6820195272388503</v>
      </c>
      <c r="E21" s="3"/>
      <c r="F21" s="1"/>
      <c r="G21" s="1"/>
      <c r="H21" s="1"/>
      <c r="I21" s="1"/>
      <c r="J21" s="1"/>
      <c r="K21" s="1"/>
    </row>
    <row r="22" spans="1:11" ht="15.6" x14ac:dyDescent="0.3">
      <c r="A22" s="112" t="s">
        <v>176</v>
      </c>
      <c r="B22" s="113">
        <v>34159.93</v>
      </c>
      <c r="C22" s="113">
        <v>32534.93</v>
      </c>
      <c r="D22" s="6">
        <f t="shared" ref="D22:D24" si="1">SUM(100-B22/C22*100)</f>
        <v>-4.9946319232898446</v>
      </c>
      <c r="E22" s="111"/>
      <c r="F22" s="1"/>
      <c r="G22" s="1"/>
      <c r="H22" s="1"/>
      <c r="I22" s="1"/>
      <c r="J22" s="1"/>
      <c r="K22" s="1"/>
    </row>
    <row r="23" spans="1:11" ht="15.6" x14ac:dyDescent="0.3">
      <c r="A23" s="135" t="s">
        <v>194</v>
      </c>
      <c r="B23" s="113">
        <v>1354.48</v>
      </c>
      <c r="C23" s="113">
        <v>1274.26</v>
      </c>
      <c r="D23" s="6">
        <f t="shared" si="1"/>
        <v>-6.2954185174140207</v>
      </c>
      <c r="E23" s="128"/>
      <c r="F23" s="1"/>
      <c r="G23" s="1"/>
      <c r="H23" s="1"/>
      <c r="I23" s="1"/>
      <c r="J23" s="1"/>
      <c r="K23" s="1"/>
    </row>
    <row r="24" spans="1:11" ht="15.6" x14ac:dyDescent="0.3">
      <c r="A24" s="85" t="s">
        <v>6</v>
      </c>
      <c r="B24" s="38">
        <v>10021.85</v>
      </c>
      <c r="C24" s="38">
        <v>6892.52</v>
      </c>
      <c r="D24" s="6">
        <f t="shared" si="1"/>
        <v>-45.401826908010435</v>
      </c>
      <c r="E24" s="75"/>
      <c r="F24" s="1"/>
      <c r="G24" s="1"/>
      <c r="H24" s="1"/>
      <c r="I24" s="1"/>
      <c r="J24" s="1"/>
      <c r="K24" s="1"/>
    </row>
    <row r="25" spans="1:11" ht="15.6" x14ac:dyDescent="0.3">
      <c r="A25" s="85" t="s">
        <v>7</v>
      </c>
      <c r="B25" s="38">
        <v>15.43</v>
      </c>
      <c r="C25" s="38">
        <v>0</v>
      </c>
      <c r="D25" s="6">
        <v>-100</v>
      </c>
      <c r="E25" s="3"/>
      <c r="F25" s="1"/>
      <c r="G25" s="1"/>
      <c r="H25" s="1"/>
      <c r="I25" s="1"/>
      <c r="J25" s="1"/>
      <c r="K25" s="1"/>
    </row>
    <row r="26" spans="1:11" ht="28.2" x14ac:dyDescent="0.3">
      <c r="A26" s="85" t="s">
        <v>8</v>
      </c>
      <c r="B26" s="38">
        <v>222.29</v>
      </c>
      <c r="C26" s="38">
        <v>110</v>
      </c>
      <c r="D26" s="6">
        <f t="shared" ref="D26:D27" si="2">SUM(100-B26/C26*100)</f>
        <v>-102.08181818181816</v>
      </c>
      <c r="E26" s="3"/>
      <c r="F26" s="1"/>
      <c r="G26" s="1"/>
      <c r="H26" s="1"/>
      <c r="I26" s="1"/>
      <c r="J26" s="1"/>
      <c r="K26" s="1"/>
    </row>
    <row r="27" spans="1:11" ht="15.6" x14ac:dyDescent="0.3">
      <c r="A27" s="85" t="s">
        <v>9</v>
      </c>
      <c r="B27" s="38">
        <v>62.3</v>
      </c>
      <c r="C27" s="38">
        <v>62.3</v>
      </c>
      <c r="D27" s="6">
        <f t="shared" si="2"/>
        <v>0</v>
      </c>
      <c r="E27" s="3"/>
      <c r="F27" s="1"/>
      <c r="G27" s="1"/>
      <c r="H27" s="1"/>
      <c r="I27" s="1"/>
      <c r="J27" s="1"/>
      <c r="K27" s="1"/>
    </row>
    <row r="28" spans="1:11" ht="15.6" x14ac:dyDescent="0.3">
      <c r="A28" s="22" t="s">
        <v>85</v>
      </c>
      <c r="B28" s="39">
        <f>SUM(B21:B27)</f>
        <v>91124.76999999999</v>
      </c>
      <c r="C28" s="39">
        <f>SUM(C21:C27)</f>
        <v>84979.58</v>
      </c>
      <c r="D28" s="66">
        <f>100-C28/B28*100</f>
        <v>6.7437097509272093</v>
      </c>
      <c r="E28" s="22"/>
      <c r="F28" s="1"/>
      <c r="G28" s="1"/>
      <c r="H28" s="1"/>
      <c r="I28" s="1"/>
      <c r="J28" s="1"/>
      <c r="K28" s="1"/>
    </row>
    <row r="29" spans="1:11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">
    <mergeCell ref="A19:D19"/>
    <mergeCell ref="E19:E20"/>
    <mergeCell ref="A6:D6"/>
    <mergeCell ref="E6:E7"/>
    <mergeCell ref="A1:E1"/>
    <mergeCell ref="A3:E4"/>
    <mergeCell ref="A16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1" zoomScaleNormal="100" workbookViewId="0">
      <selection activeCell="D15" sqref="D15"/>
    </sheetView>
  </sheetViews>
  <sheetFormatPr defaultRowHeight="14.4" x14ac:dyDescent="0.3"/>
  <cols>
    <col min="1" max="1" width="32.5546875" customWidth="1"/>
    <col min="2" max="2" width="15" customWidth="1"/>
    <col min="3" max="3" width="14.33203125" customWidth="1"/>
    <col min="4" max="4" width="14.44140625" customWidth="1"/>
    <col min="5" max="5" width="17.88671875" customWidth="1"/>
    <col min="6" max="6" width="0.109375" customWidth="1"/>
  </cols>
  <sheetData>
    <row r="1" spans="1:13" ht="15.6" x14ac:dyDescent="0.3">
      <c r="A1" s="250" t="s">
        <v>12</v>
      </c>
      <c r="B1" s="250"/>
      <c r="C1" s="250"/>
      <c r="D1" s="250"/>
      <c r="E1" s="250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250"/>
      <c r="B2" s="250"/>
      <c r="C2" s="250"/>
      <c r="D2" s="250"/>
      <c r="E2" s="250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</row>
    <row r="4" spans="1:13" ht="109.5" customHeight="1" x14ac:dyDescent="0.3">
      <c r="A4" s="24" t="s">
        <v>13</v>
      </c>
      <c r="B4" s="3" t="s">
        <v>2</v>
      </c>
      <c r="C4" s="3" t="s">
        <v>3</v>
      </c>
      <c r="D4" s="3" t="s">
        <v>4</v>
      </c>
      <c r="E4" s="3" t="s">
        <v>14</v>
      </c>
      <c r="F4" s="26"/>
      <c r="G4" s="1"/>
      <c r="H4" s="1"/>
      <c r="I4" s="1"/>
      <c r="J4" s="1"/>
      <c r="K4" s="1"/>
      <c r="L4" s="1"/>
      <c r="M4" s="1"/>
    </row>
    <row r="5" spans="1:13" ht="57" customHeight="1" x14ac:dyDescent="0.3">
      <c r="A5" s="40" t="s">
        <v>178</v>
      </c>
      <c r="B5" s="81">
        <v>0</v>
      </c>
      <c r="C5" s="81">
        <v>352.72</v>
      </c>
      <c r="D5" s="6">
        <v>100</v>
      </c>
      <c r="E5" s="10" t="s">
        <v>267</v>
      </c>
      <c r="F5" s="26"/>
      <c r="G5" s="1"/>
      <c r="H5" s="1"/>
      <c r="I5" s="1"/>
      <c r="J5" s="1"/>
      <c r="K5" s="1"/>
      <c r="L5" s="1"/>
      <c r="M5" s="1"/>
    </row>
    <row r="6" spans="1:13" ht="60" customHeight="1" x14ac:dyDescent="0.3">
      <c r="A6" s="40" t="s">
        <v>179</v>
      </c>
      <c r="B6" s="82">
        <v>1502.17</v>
      </c>
      <c r="C6" s="82">
        <v>2168.89</v>
      </c>
      <c r="D6" s="6">
        <f>B6/C6*100</f>
        <v>69.25985181360052</v>
      </c>
      <c r="E6" s="10" t="s">
        <v>168</v>
      </c>
      <c r="F6" s="26"/>
      <c r="G6" s="1"/>
      <c r="H6" s="1"/>
      <c r="I6" s="1"/>
      <c r="J6" s="1"/>
      <c r="K6" s="1"/>
      <c r="L6" s="1"/>
      <c r="M6" s="1"/>
    </row>
    <row r="7" spans="1:13" ht="40.5" customHeight="1" x14ac:dyDescent="0.3">
      <c r="A7" s="115" t="s">
        <v>177</v>
      </c>
      <c r="B7" s="82">
        <v>0</v>
      </c>
      <c r="C7" s="82">
        <v>263.64999999999998</v>
      </c>
      <c r="D7" s="6">
        <v>100</v>
      </c>
      <c r="E7" s="10" t="s">
        <v>268</v>
      </c>
      <c r="F7" s="26"/>
      <c r="G7" s="1"/>
      <c r="H7" s="1"/>
      <c r="I7" s="1"/>
      <c r="J7" s="1"/>
      <c r="K7" s="1"/>
      <c r="L7" s="1"/>
      <c r="M7" s="1"/>
    </row>
    <row r="8" spans="1:13" ht="70.2" customHeight="1" x14ac:dyDescent="0.3">
      <c r="A8" s="115" t="s">
        <v>266</v>
      </c>
      <c r="B8" s="82">
        <v>0</v>
      </c>
      <c r="C8" s="82">
        <v>17800</v>
      </c>
      <c r="D8" s="6">
        <v>100</v>
      </c>
      <c r="E8" s="10" t="s">
        <v>270</v>
      </c>
      <c r="F8" s="26"/>
      <c r="G8" s="1"/>
      <c r="H8" s="1"/>
      <c r="I8" s="1"/>
      <c r="J8" s="1"/>
      <c r="K8" s="1"/>
      <c r="L8" s="1"/>
      <c r="M8" s="1"/>
    </row>
    <row r="9" spans="1:13" ht="15.6" x14ac:dyDescent="0.3">
      <c r="A9" s="40" t="s">
        <v>181</v>
      </c>
      <c r="B9" s="70"/>
      <c r="C9" s="70"/>
      <c r="D9" s="6">
        <v>100</v>
      </c>
      <c r="E9" s="61"/>
      <c r="F9" s="26"/>
      <c r="G9" s="1"/>
      <c r="H9" s="1"/>
      <c r="I9" s="1"/>
      <c r="J9" s="1"/>
      <c r="K9" s="1"/>
      <c r="L9" s="1"/>
      <c r="M9" s="1"/>
    </row>
    <row r="10" spans="1:13" ht="30" customHeight="1" x14ac:dyDescent="0.3">
      <c r="A10" s="40" t="s">
        <v>89</v>
      </c>
      <c r="B10" s="70"/>
      <c r="C10" s="70"/>
      <c r="D10" s="6">
        <v>100</v>
      </c>
      <c r="E10" s="61"/>
      <c r="F10" s="26"/>
      <c r="G10" s="1"/>
      <c r="H10" s="1"/>
      <c r="I10" s="1"/>
      <c r="J10" s="1"/>
      <c r="K10" s="1"/>
      <c r="L10" s="1"/>
      <c r="M10" s="1"/>
    </row>
    <row r="11" spans="1:13" ht="94.8" customHeight="1" x14ac:dyDescent="0.3">
      <c r="A11" s="40" t="s">
        <v>169</v>
      </c>
      <c r="B11" s="70">
        <v>28.2</v>
      </c>
      <c r="C11" s="70">
        <f>28.2+109.64</f>
        <v>137.84</v>
      </c>
      <c r="D11" s="6">
        <f>C11/B11*100</f>
        <v>488.79432624113474</v>
      </c>
      <c r="E11" s="10" t="s">
        <v>269</v>
      </c>
      <c r="F11" s="26"/>
      <c r="G11" s="1"/>
      <c r="H11" s="1"/>
      <c r="I11" s="1"/>
      <c r="J11" s="1"/>
      <c r="K11" s="1"/>
      <c r="L11" s="1"/>
      <c r="M11" s="1"/>
    </row>
    <row r="12" spans="1:13" ht="57" customHeight="1" x14ac:dyDescent="0.3">
      <c r="A12" s="40" t="s">
        <v>188</v>
      </c>
      <c r="B12" s="70"/>
      <c r="C12" s="70"/>
      <c r="D12" s="6"/>
      <c r="E12" s="10" t="s">
        <v>164</v>
      </c>
      <c r="F12" s="26"/>
      <c r="G12" s="1"/>
      <c r="H12" s="1"/>
      <c r="I12" s="1"/>
      <c r="J12" s="1"/>
      <c r="K12" s="1"/>
      <c r="L12" s="1"/>
      <c r="M12" s="1"/>
    </row>
    <row r="13" spans="1:13" ht="15.6" x14ac:dyDescent="0.3">
      <c r="A13" s="32" t="s">
        <v>15</v>
      </c>
      <c r="B13" s="114"/>
      <c r="C13" s="4"/>
      <c r="D13" s="6"/>
      <c r="E13" s="3"/>
      <c r="F13" s="26"/>
      <c r="G13" s="1"/>
      <c r="H13" s="1"/>
      <c r="I13" s="1"/>
      <c r="J13" s="1"/>
      <c r="K13" s="1"/>
      <c r="L13" s="1"/>
      <c r="M13" s="1"/>
    </row>
    <row r="14" spans="1:13" ht="28.2" x14ac:dyDescent="0.3">
      <c r="A14" s="31" t="s">
        <v>16</v>
      </c>
      <c r="B14" s="199"/>
      <c r="C14" s="3"/>
      <c r="D14" s="8"/>
      <c r="E14" s="3"/>
      <c r="F14" s="26"/>
      <c r="G14" s="1"/>
      <c r="H14" s="1"/>
      <c r="I14" s="1"/>
      <c r="J14" s="1"/>
      <c r="K14" s="1"/>
      <c r="L14" s="1"/>
      <c r="M14" s="1"/>
    </row>
    <row r="15" spans="1:13" ht="15.6" x14ac:dyDescent="0.3">
      <c r="A15" s="9" t="s">
        <v>17</v>
      </c>
      <c r="B15" s="3">
        <f>SUM(B5:B12)</f>
        <v>1530.3700000000001</v>
      </c>
      <c r="C15" s="39">
        <f>SUM(C5:C12)</f>
        <v>20723.099999999999</v>
      </c>
      <c r="D15" s="66">
        <f t="shared" ref="D15" si="0">C15/B15*100</f>
        <v>1354.1235126145964</v>
      </c>
      <c r="E15" s="3"/>
      <c r="F15" s="26"/>
      <c r="G15" s="1"/>
      <c r="H15" s="1"/>
      <c r="I15" s="1"/>
      <c r="J15" s="1"/>
      <c r="K15" s="1"/>
      <c r="L15" s="1"/>
      <c r="M15" s="1"/>
    </row>
    <row r="16" spans="1:13" ht="15.6" x14ac:dyDescent="0.3">
      <c r="A16" s="251"/>
      <c r="B16" s="251"/>
      <c r="C16" s="251"/>
      <c r="D16" s="251"/>
      <c r="E16" s="251"/>
      <c r="F16" s="1"/>
      <c r="G16" s="1"/>
      <c r="H16" s="1"/>
      <c r="I16" s="1"/>
      <c r="J16" s="1"/>
      <c r="K16" s="1"/>
      <c r="L16" s="1"/>
      <c r="M16" s="1"/>
    </row>
    <row r="17" spans="1:13" ht="15.6" x14ac:dyDescent="0.3">
      <c r="A17" s="251"/>
      <c r="B17" s="251"/>
      <c r="C17" s="251"/>
      <c r="D17" s="251"/>
      <c r="E17" s="251"/>
      <c r="F17" s="1"/>
      <c r="G17" s="1"/>
      <c r="H17" s="1"/>
      <c r="I17" s="1"/>
      <c r="J17" s="1"/>
      <c r="K17" s="1"/>
      <c r="L17" s="1"/>
      <c r="M17" s="1"/>
    </row>
    <row r="18" spans="1:13" ht="15.6" x14ac:dyDescent="0.3">
      <c r="A18" s="250" t="s">
        <v>18</v>
      </c>
      <c r="B18" s="250"/>
      <c r="C18" s="250"/>
      <c r="D18" s="250"/>
      <c r="E18" s="250"/>
      <c r="F18" s="1"/>
      <c r="G18" s="1"/>
      <c r="H18" s="1"/>
      <c r="I18" s="1"/>
      <c r="J18" s="1"/>
      <c r="K18" s="1"/>
      <c r="L18" s="1"/>
      <c r="M18" s="1"/>
    </row>
    <row r="19" spans="1:13" ht="15.6" x14ac:dyDescent="0.3">
      <c r="A19" s="250"/>
      <c r="B19" s="250"/>
      <c r="C19" s="250"/>
      <c r="D19" s="250"/>
      <c r="E19" s="250"/>
      <c r="F19" s="1"/>
      <c r="G19" s="1"/>
      <c r="H19" s="1"/>
      <c r="I19" s="1"/>
      <c r="J19" s="1"/>
      <c r="K19" s="1"/>
      <c r="L19" s="1"/>
      <c r="M19" s="1"/>
    </row>
    <row r="20" spans="1:13" ht="15.6" x14ac:dyDescent="0.3">
      <c r="A20" s="2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</row>
    <row r="21" spans="1:13" ht="46.8" x14ac:dyDescent="0.3">
      <c r="A21" s="24" t="s">
        <v>13</v>
      </c>
      <c r="B21" s="24" t="s">
        <v>2</v>
      </c>
      <c r="C21" s="24" t="s">
        <v>3</v>
      </c>
      <c r="D21" s="24" t="s">
        <v>4</v>
      </c>
      <c r="E21" s="24" t="s">
        <v>14</v>
      </c>
      <c r="F21" s="26"/>
      <c r="G21" s="1"/>
      <c r="H21" s="1"/>
      <c r="I21" s="1"/>
      <c r="J21" s="1"/>
      <c r="K21" s="1"/>
      <c r="L21" s="1"/>
      <c r="M21" s="1"/>
    </row>
    <row r="22" spans="1:13" ht="27.6" x14ac:dyDescent="0.3">
      <c r="A22" s="65" t="s">
        <v>179</v>
      </c>
      <c r="B22" s="88">
        <v>2852.23</v>
      </c>
      <c r="C22" s="202">
        <v>4161.21</v>
      </c>
      <c r="D22" s="66">
        <v>100</v>
      </c>
      <c r="E22" s="61" t="s">
        <v>155</v>
      </c>
      <c r="F22" s="26"/>
      <c r="G22" s="1"/>
      <c r="H22" s="1"/>
      <c r="I22" s="1"/>
      <c r="J22" s="1"/>
      <c r="K22" s="1"/>
      <c r="L22" s="1"/>
      <c r="M22" s="1"/>
    </row>
    <row r="23" spans="1:13" ht="30.6" x14ac:dyDescent="0.3">
      <c r="A23" s="115" t="s">
        <v>169</v>
      </c>
      <c r="B23" s="88"/>
      <c r="C23" s="202"/>
      <c r="D23" s="66">
        <v>100</v>
      </c>
      <c r="E23" s="41" t="s">
        <v>180</v>
      </c>
      <c r="F23" s="26"/>
      <c r="G23" s="1"/>
      <c r="H23" s="1"/>
      <c r="I23" s="1"/>
      <c r="J23" s="1"/>
      <c r="K23" s="1"/>
      <c r="L23" s="1"/>
      <c r="M23" s="1"/>
    </row>
    <row r="24" spans="1:13" ht="24" x14ac:dyDescent="0.3">
      <c r="A24" s="25" t="s">
        <v>271</v>
      </c>
      <c r="B24" s="88">
        <v>0</v>
      </c>
      <c r="C24" s="202">
        <v>5.2</v>
      </c>
      <c r="D24" s="66">
        <v>100</v>
      </c>
      <c r="E24" s="61" t="s">
        <v>272</v>
      </c>
      <c r="F24" s="26"/>
      <c r="G24" s="1"/>
      <c r="H24" s="1"/>
      <c r="I24" s="1"/>
      <c r="K24" s="1"/>
      <c r="L24" s="1"/>
      <c r="M24" s="1"/>
    </row>
    <row r="25" spans="1:13" ht="28.2" x14ac:dyDescent="0.3">
      <c r="A25" s="25" t="s">
        <v>167</v>
      </c>
      <c r="B25" s="88">
        <v>0</v>
      </c>
      <c r="C25" s="202">
        <v>0</v>
      </c>
      <c r="D25" s="66">
        <v>100</v>
      </c>
      <c r="E25" s="10" t="s">
        <v>189</v>
      </c>
      <c r="F25" s="26"/>
      <c r="G25" s="1"/>
      <c r="H25" s="1"/>
      <c r="I25" s="1"/>
      <c r="J25" s="78"/>
      <c r="K25" s="1"/>
      <c r="L25" s="1"/>
      <c r="M25" s="1"/>
    </row>
    <row r="26" spans="1:13" ht="28.2" x14ac:dyDescent="0.3">
      <c r="A26" s="25" t="s">
        <v>166</v>
      </c>
      <c r="B26" s="88">
        <v>0.05</v>
      </c>
      <c r="C26" s="202">
        <v>0.05</v>
      </c>
      <c r="D26" s="66">
        <v>0</v>
      </c>
      <c r="E26" s="10"/>
      <c r="F26" s="26"/>
      <c r="G26" s="1"/>
      <c r="H26" s="1"/>
      <c r="I26" s="1"/>
      <c r="J26" s="78"/>
      <c r="K26" s="1"/>
      <c r="L26" s="1"/>
      <c r="M26" s="1"/>
    </row>
    <row r="27" spans="1:13" ht="30.6" x14ac:dyDescent="0.3">
      <c r="A27" s="25" t="s">
        <v>183</v>
      </c>
      <c r="B27" s="88">
        <v>48.44</v>
      </c>
      <c r="C27" s="202">
        <f>6.33+46.37+2.37</f>
        <v>55.069999999999993</v>
      </c>
      <c r="D27" s="66">
        <f t="shared" ref="D27:D38" si="1">C27/B27*100</f>
        <v>113.68703550784475</v>
      </c>
      <c r="E27" s="10" t="s">
        <v>190</v>
      </c>
      <c r="F27" s="26"/>
      <c r="G27" s="1"/>
      <c r="H27" s="1"/>
      <c r="I27" s="1"/>
      <c r="K27" s="1"/>
      <c r="L27" s="1"/>
      <c r="M27" s="1"/>
    </row>
    <row r="28" spans="1:13" ht="28.2" x14ac:dyDescent="0.3">
      <c r="A28" s="25" t="s">
        <v>182</v>
      </c>
      <c r="B28" s="88">
        <f>93.5+410.95</f>
        <v>504.45</v>
      </c>
      <c r="C28" s="202">
        <v>1702.84</v>
      </c>
      <c r="D28" s="66">
        <v>100</v>
      </c>
      <c r="E28" s="10" t="s">
        <v>275</v>
      </c>
      <c r="F28" s="26"/>
      <c r="G28" s="1"/>
      <c r="H28" s="1"/>
      <c r="I28" s="1"/>
      <c r="J28" s="78"/>
      <c r="K28" s="1"/>
      <c r="L28" s="1"/>
      <c r="M28" s="1"/>
    </row>
    <row r="29" spans="1:13" ht="15.6" x14ac:dyDescent="0.3">
      <c r="A29" s="25" t="s">
        <v>174</v>
      </c>
      <c r="B29" s="88"/>
      <c r="C29" s="202"/>
      <c r="D29" s="66"/>
      <c r="E29" s="10"/>
      <c r="F29" s="26"/>
      <c r="G29" s="1"/>
      <c r="H29" s="1"/>
      <c r="I29" s="1"/>
      <c r="J29" s="78"/>
      <c r="K29" s="1"/>
      <c r="L29" s="1"/>
      <c r="M29" s="1"/>
    </row>
    <row r="30" spans="1:13" ht="28.2" x14ac:dyDescent="0.3">
      <c r="A30" s="25" t="s">
        <v>154</v>
      </c>
      <c r="B30" s="88">
        <f>369.23+40.11+730.52+1900.43</f>
        <v>3040.29</v>
      </c>
      <c r="C30" s="202">
        <v>4111.2</v>
      </c>
      <c r="D30" s="66">
        <f>C30/B30*100</f>
        <v>135.22394245285813</v>
      </c>
      <c r="E30" s="10" t="s">
        <v>274</v>
      </c>
      <c r="F30" s="26"/>
      <c r="G30" s="1"/>
      <c r="H30" s="1"/>
      <c r="I30" s="1"/>
      <c r="K30" s="1"/>
      <c r="L30" s="1"/>
      <c r="M30" s="1"/>
    </row>
    <row r="31" spans="1:13" ht="20.399999999999999" x14ac:dyDescent="0.3">
      <c r="A31" s="25" t="s">
        <v>87</v>
      </c>
      <c r="B31" s="88">
        <v>36.270000000000003</v>
      </c>
      <c r="C31" s="202">
        <v>36.18</v>
      </c>
      <c r="D31" s="66">
        <f t="shared" si="1"/>
        <v>99.751861042183606</v>
      </c>
      <c r="E31" s="10" t="s">
        <v>274</v>
      </c>
      <c r="F31" s="26"/>
      <c r="G31" s="1"/>
      <c r="H31" s="1"/>
      <c r="I31" s="1"/>
      <c r="J31" s="78"/>
      <c r="K31" s="1"/>
      <c r="L31" s="1"/>
      <c r="M31" s="1"/>
    </row>
    <row r="32" spans="1:13" ht="20.399999999999999" x14ac:dyDescent="0.3">
      <c r="A32" s="25" t="s">
        <v>273</v>
      </c>
      <c r="B32" s="88">
        <v>0</v>
      </c>
      <c r="C32" s="202">
        <v>48</v>
      </c>
      <c r="D32" s="66">
        <v>100</v>
      </c>
      <c r="E32" s="10" t="s">
        <v>274</v>
      </c>
      <c r="F32" s="26"/>
      <c r="G32" s="1"/>
      <c r="H32" s="1"/>
      <c r="I32" s="1"/>
      <c r="J32" s="78"/>
      <c r="K32" s="1"/>
      <c r="L32" s="1"/>
      <c r="M32" s="1"/>
    </row>
    <row r="33" spans="1:13" ht="20.399999999999999" x14ac:dyDescent="0.3">
      <c r="A33" s="11" t="s">
        <v>86</v>
      </c>
      <c r="B33" s="88">
        <v>1091.47</v>
      </c>
      <c r="C33" s="202">
        <v>2062.91</v>
      </c>
      <c r="D33" s="66">
        <f t="shared" si="1"/>
        <v>189.00290434001849</v>
      </c>
      <c r="E33" s="10" t="s">
        <v>274</v>
      </c>
      <c r="F33" s="26"/>
      <c r="G33" s="1"/>
      <c r="H33" s="1"/>
      <c r="I33" s="1"/>
      <c r="J33" s="78"/>
      <c r="K33" s="1"/>
      <c r="L33" s="1"/>
      <c r="M33" s="1"/>
    </row>
    <row r="34" spans="1:13" ht="15.6" x14ac:dyDescent="0.3">
      <c r="A34" s="11" t="s">
        <v>156</v>
      </c>
      <c r="B34" s="88">
        <v>68.819999999999993</v>
      </c>
      <c r="C34" s="202">
        <v>680.96</v>
      </c>
      <c r="D34" s="66">
        <f t="shared" si="1"/>
        <v>989.4798023830283</v>
      </c>
      <c r="E34" s="10" t="s">
        <v>171</v>
      </c>
      <c r="F34" s="26"/>
      <c r="G34" s="1"/>
      <c r="H34" s="1"/>
      <c r="I34" s="1"/>
      <c r="J34" s="1"/>
      <c r="K34" s="1"/>
      <c r="L34" s="1"/>
      <c r="M34" s="1"/>
    </row>
    <row r="35" spans="1:13" ht="15.6" x14ac:dyDescent="0.3">
      <c r="A35" s="25" t="s">
        <v>88</v>
      </c>
      <c r="B35" s="88">
        <v>37.54</v>
      </c>
      <c r="C35" s="202">
        <v>240.23</v>
      </c>
      <c r="D35" s="66">
        <f t="shared" si="1"/>
        <v>639.93074054342026</v>
      </c>
      <c r="E35" s="10" t="s">
        <v>171</v>
      </c>
      <c r="F35" s="26"/>
      <c r="G35" s="1"/>
      <c r="H35" s="1"/>
      <c r="I35" s="1"/>
      <c r="J35" s="1"/>
      <c r="K35" s="1"/>
      <c r="L35" s="1"/>
      <c r="M35" s="1"/>
    </row>
    <row r="36" spans="1:13" ht="15.6" x14ac:dyDescent="0.3">
      <c r="A36" s="25" t="s">
        <v>170</v>
      </c>
      <c r="B36" s="88"/>
      <c r="C36" s="202"/>
      <c r="D36" s="66"/>
      <c r="E36" s="10" t="s">
        <v>171</v>
      </c>
      <c r="F36" s="26"/>
      <c r="G36" s="1"/>
      <c r="H36" s="1"/>
      <c r="I36" s="1"/>
      <c r="J36" s="1"/>
      <c r="K36" s="1"/>
      <c r="L36" s="1"/>
      <c r="M36" s="1"/>
    </row>
    <row r="37" spans="1:13" ht="28.2" x14ac:dyDescent="0.3">
      <c r="A37" s="25" t="s">
        <v>276</v>
      </c>
      <c r="B37" s="88">
        <v>0</v>
      </c>
      <c r="C37" s="202">
        <v>20</v>
      </c>
      <c r="D37" s="66">
        <v>100</v>
      </c>
      <c r="E37" s="10" t="s">
        <v>277</v>
      </c>
      <c r="F37" s="26"/>
      <c r="G37" s="1"/>
      <c r="H37" s="1"/>
      <c r="I37" s="1"/>
      <c r="J37" s="1"/>
      <c r="K37" s="1"/>
      <c r="L37" s="1"/>
      <c r="M37" s="1"/>
    </row>
    <row r="38" spans="1:13" ht="15.6" x14ac:dyDescent="0.3">
      <c r="A38" s="11" t="s">
        <v>89</v>
      </c>
      <c r="B38" s="88">
        <v>34.43</v>
      </c>
      <c r="C38" s="202">
        <f>184.85+2.17</f>
        <v>187.01999999999998</v>
      </c>
      <c r="D38" s="66">
        <f t="shared" si="1"/>
        <v>543.18907929131569</v>
      </c>
      <c r="E38" s="10" t="s">
        <v>171</v>
      </c>
      <c r="F38" s="26"/>
      <c r="G38" s="1"/>
      <c r="H38" s="1"/>
      <c r="I38" s="1"/>
      <c r="J38" s="1"/>
      <c r="K38" s="1"/>
      <c r="L38" s="1"/>
      <c r="M38" s="1"/>
    </row>
    <row r="39" spans="1:13" ht="28.2" x14ac:dyDescent="0.3">
      <c r="A39" s="11" t="s">
        <v>163</v>
      </c>
      <c r="B39" s="88"/>
      <c r="C39" s="202"/>
      <c r="D39" s="66"/>
      <c r="E39" s="41" t="s">
        <v>164</v>
      </c>
      <c r="F39" s="26"/>
      <c r="G39" s="1"/>
      <c r="H39" s="1"/>
      <c r="I39" s="1"/>
      <c r="J39" s="1"/>
      <c r="K39" s="1"/>
      <c r="L39" s="1"/>
      <c r="M39" s="1"/>
    </row>
    <row r="40" spans="1:13" ht="15.6" x14ac:dyDescent="0.3">
      <c r="A40" s="33" t="s">
        <v>15</v>
      </c>
      <c r="B40" s="6"/>
      <c r="C40" s="220"/>
      <c r="D40" s="66">
        <v>0</v>
      </c>
      <c r="E40" s="24"/>
      <c r="F40" s="26"/>
      <c r="G40" s="1"/>
      <c r="H40" s="1"/>
      <c r="I40" s="1"/>
      <c r="J40" s="1"/>
      <c r="K40" s="1"/>
      <c r="L40" s="1"/>
      <c r="M40" s="1"/>
    </row>
    <row r="41" spans="1:13" ht="28.2" x14ac:dyDescent="0.3">
      <c r="A41" s="31" t="s">
        <v>16</v>
      </c>
      <c r="B41" s="6"/>
      <c r="C41" s="220"/>
      <c r="D41" s="66">
        <v>0</v>
      </c>
      <c r="E41" s="24"/>
      <c r="F41" s="26"/>
      <c r="G41" s="1"/>
      <c r="H41" s="1"/>
      <c r="I41" s="1"/>
      <c r="J41" s="1"/>
      <c r="K41" s="1"/>
      <c r="L41" s="1"/>
      <c r="M41" s="1"/>
    </row>
    <row r="42" spans="1:13" ht="15.6" x14ac:dyDescent="0.3">
      <c r="A42" s="9" t="s">
        <v>17</v>
      </c>
      <c r="B42" s="8">
        <f>SUM(B22:B41)</f>
        <v>7713.9900000000007</v>
      </c>
      <c r="C42" s="8">
        <f>SUM(C22:C41)</f>
        <v>13310.869999999999</v>
      </c>
      <c r="D42" s="66">
        <f t="shared" ref="D42" si="2">C42/B42*100</f>
        <v>172.55492942044256</v>
      </c>
      <c r="E42" s="24"/>
      <c r="F42" s="26"/>
      <c r="G42" s="1"/>
      <c r="H42" s="84"/>
      <c r="I42" s="1"/>
      <c r="J42" s="1"/>
      <c r="K42" s="1"/>
      <c r="L42" s="1"/>
      <c r="M42" s="1"/>
    </row>
    <row r="43" spans="1:13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">
    <mergeCell ref="A1:E2"/>
    <mergeCell ref="A16:E17"/>
    <mergeCell ref="A18:E19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8" sqref="D18:E18"/>
    </sheetView>
  </sheetViews>
  <sheetFormatPr defaultRowHeight="14.4" x14ac:dyDescent="0.3"/>
  <cols>
    <col min="1" max="1" width="32.5546875" customWidth="1"/>
    <col min="2" max="2" width="15" customWidth="1"/>
    <col min="3" max="3" width="14.33203125" customWidth="1"/>
    <col min="4" max="4" width="14.44140625" customWidth="1"/>
    <col min="5" max="5" width="17.88671875" customWidth="1"/>
  </cols>
  <sheetData>
    <row r="1" spans="1:13" ht="15.6" x14ac:dyDescent="0.3">
      <c r="A1" s="250" t="s">
        <v>19</v>
      </c>
      <c r="B1" s="250"/>
      <c r="C1" s="250"/>
      <c r="D1" s="250"/>
      <c r="E1" s="250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250"/>
      <c r="B2" s="250"/>
      <c r="C2" s="250"/>
      <c r="D2" s="250"/>
      <c r="E2" s="250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</row>
    <row r="4" spans="1:13" ht="109.5" customHeight="1" x14ac:dyDescent="0.3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1"/>
      <c r="G4" s="1"/>
      <c r="H4" s="1"/>
      <c r="I4" s="1"/>
      <c r="J4" s="1"/>
      <c r="K4" s="1"/>
      <c r="L4" s="1"/>
      <c r="M4" s="1"/>
    </row>
    <row r="5" spans="1:13" ht="15.6" x14ac:dyDescent="0.3">
      <c r="A5" s="123" t="s">
        <v>27</v>
      </c>
      <c r="B5" s="4" t="s">
        <v>28</v>
      </c>
      <c r="C5" s="4">
        <v>40</v>
      </c>
      <c r="D5" s="6"/>
      <c r="E5" s="185">
        <v>1863.19</v>
      </c>
      <c r="F5" s="1"/>
      <c r="G5" s="1"/>
      <c r="H5" s="1"/>
      <c r="I5" s="1"/>
      <c r="J5" s="1"/>
      <c r="K5" s="1"/>
      <c r="L5" s="1"/>
      <c r="M5" s="1"/>
    </row>
    <row r="6" spans="1:13" ht="25.8" customHeight="1" x14ac:dyDescent="0.3">
      <c r="A6" s="187" t="s">
        <v>260</v>
      </c>
      <c r="B6" s="184" t="s">
        <v>101</v>
      </c>
      <c r="C6" s="184"/>
      <c r="D6" s="186"/>
      <c r="E6" s="185"/>
      <c r="F6" s="1"/>
      <c r="G6" s="1"/>
      <c r="H6" s="1"/>
      <c r="I6" s="1"/>
      <c r="J6" s="1"/>
      <c r="K6" s="1"/>
      <c r="L6" s="1"/>
      <c r="M6" s="1"/>
    </row>
    <row r="7" spans="1:13" ht="31.2" x14ac:dyDescent="0.3">
      <c r="A7" s="42" t="s">
        <v>90</v>
      </c>
      <c r="B7" s="43" t="s">
        <v>91</v>
      </c>
      <c r="C7" s="44">
        <v>46650</v>
      </c>
      <c r="D7" s="124">
        <v>11309.64</v>
      </c>
      <c r="E7" s="107"/>
      <c r="F7" s="1"/>
      <c r="G7" s="1"/>
      <c r="H7" s="1"/>
      <c r="I7" s="1"/>
      <c r="J7" s="1"/>
      <c r="K7" s="1"/>
      <c r="L7" s="1"/>
      <c r="M7" s="1"/>
    </row>
    <row r="8" spans="1:13" ht="31.2" x14ac:dyDescent="0.3">
      <c r="A8" s="45" t="s">
        <v>92</v>
      </c>
      <c r="B8" s="46" t="s">
        <v>91</v>
      </c>
      <c r="C8" s="35">
        <v>10000</v>
      </c>
      <c r="D8" s="185">
        <v>1726.67</v>
      </c>
      <c r="E8" s="108"/>
      <c r="F8" s="1"/>
      <c r="G8" s="1"/>
      <c r="H8" s="1"/>
      <c r="I8" s="1"/>
      <c r="J8" s="1"/>
      <c r="K8" s="1"/>
      <c r="L8" s="1"/>
      <c r="M8" s="1"/>
    </row>
    <row r="9" spans="1:13" ht="15.6" x14ac:dyDescent="0.3">
      <c r="A9" s="45" t="s">
        <v>93</v>
      </c>
      <c r="B9" s="46" t="s">
        <v>94</v>
      </c>
      <c r="C9" s="34">
        <v>450</v>
      </c>
      <c r="D9" s="109"/>
      <c r="E9" s="110">
        <f>10.71+56.7</f>
        <v>67.41</v>
      </c>
      <c r="F9" s="1"/>
      <c r="G9" s="1"/>
      <c r="H9" s="1"/>
      <c r="I9" s="1"/>
      <c r="J9" s="1"/>
      <c r="K9" s="1"/>
      <c r="L9" s="1"/>
      <c r="M9" s="1"/>
    </row>
    <row r="10" spans="1:13" ht="15.6" x14ac:dyDescent="0.3">
      <c r="A10" s="45" t="s">
        <v>95</v>
      </c>
      <c r="B10" s="46" t="s">
        <v>96</v>
      </c>
      <c r="C10" s="34">
        <v>813.47</v>
      </c>
      <c r="D10" s="109"/>
      <c r="E10" s="110">
        <v>4286.5</v>
      </c>
      <c r="F10" s="1"/>
      <c r="G10" s="1"/>
      <c r="H10" s="1"/>
      <c r="I10" s="1"/>
      <c r="J10" s="1"/>
      <c r="K10" s="1"/>
      <c r="L10" s="1"/>
      <c r="M10" s="1"/>
    </row>
    <row r="11" spans="1:13" ht="31.2" x14ac:dyDescent="0.3">
      <c r="A11" s="45" t="s">
        <v>162</v>
      </c>
      <c r="B11" s="46" t="s">
        <v>96</v>
      </c>
      <c r="C11" s="34">
        <v>2098</v>
      </c>
      <c r="D11" s="109"/>
      <c r="E11" s="110">
        <v>2140.7800000000002</v>
      </c>
      <c r="F11" s="1"/>
      <c r="G11" s="1"/>
      <c r="H11" s="1"/>
      <c r="I11" s="1"/>
      <c r="J11" s="1"/>
      <c r="K11" s="1"/>
      <c r="L11" s="1"/>
      <c r="M11" s="1"/>
    </row>
    <row r="12" spans="1:13" ht="31.2" x14ac:dyDescent="0.3">
      <c r="A12" s="45" t="s">
        <v>97</v>
      </c>
      <c r="B12" s="46" t="s">
        <v>91</v>
      </c>
      <c r="C12" s="34">
        <v>57522</v>
      </c>
      <c r="D12" s="109"/>
      <c r="E12" s="124">
        <v>1170.82</v>
      </c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45" t="s">
        <v>98</v>
      </c>
      <c r="B13" s="46" t="s">
        <v>99</v>
      </c>
      <c r="C13" s="36">
        <v>2259.4</v>
      </c>
      <c r="D13" s="109"/>
      <c r="E13" s="110">
        <v>12.77</v>
      </c>
      <c r="F13" s="1"/>
      <c r="G13" s="1"/>
      <c r="H13" s="1"/>
      <c r="I13" s="1"/>
      <c r="J13" s="1"/>
      <c r="K13" s="1"/>
      <c r="L13" s="1"/>
      <c r="M13" s="1"/>
    </row>
    <row r="14" spans="1:13" ht="31.2" x14ac:dyDescent="0.3">
      <c r="A14" s="45" t="s">
        <v>100</v>
      </c>
      <c r="B14" s="46" t="s">
        <v>101</v>
      </c>
      <c r="C14" s="34">
        <v>300</v>
      </c>
      <c r="D14" s="109"/>
      <c r="E14" s="125">
        <v>21.77</v>
      </c>
      <c r="F14" s="1"/>
      <c r="G14" s="1"/>
      <c r="H14" s="1"/>
      <c r="I14" s="1"/>
      <c r="J14" s="1"/>
      <c r="K14" s="1"/>
      <c r="L14" s="1"/>
      <c r="M14" s="1"/>
    </row>
    <row r="15" spans="1:13" ht="31.2" x14ac:dyDescent="0.3">
      <c r="A15" s="45" t="s">
        <v>191</v>
      </c>
      <c r="B15" s="46" t="s">
        <v>99</v>
      </c>
      <c r="C15" s="34">
        <v>15000</v>
      </c>
      <c r="D15" s="109"/>
      <c r="E15" s="110">
        <v>765.2</v>
      </c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A16" s="45" t="s">
        <v>192</v>
      </c>
      <c r="B16" s="46" t="s">
        <v>193</v>
      </c>
      <c r="C16" s="34"/>
      <c r="D16" s="109"/>
      <c r="E16" s="110">
        <v>2.66</v>
      </c>
      <c r="F16" s="1"/>
      <c r="G16" s="1"/>
      <c r="H16" s="1"/>
      <c r="I16" s="1"/>
      <c r="J16" s="1"/>
      <c r="K16" s="1"/>
      <c r="L16" s="1"/>
      <c r="M16" s="1"/>
    </row>
    <row r="17" spans="1:13" ht="31.2" x14ac:dyDescent="0.3">
      <c r="A17" s="45" t="s">
        <v>165</v>
      </c>
      <c r="B17" s="46" t="s">
        <v>26</v>
      </c>
      <c r="C17" s="34">
        <v>4800</v>
      </c>
      <c r="D17" s="109"/>
      <c r="E17" s="110">
        <v>196.8</v>
      </c>
      <c r="F17" s="1"/>
      <c r="G17" s="1"/>
      <c r="H17" s="1"/>
      <c r="I17" s="1"/>
      <c r="J17" s="1"/>
      <c r="K17" s="1"/>
      <c r="L17" s="1"/>
      <c r="M17" s="1"/>
    </row>
    <row r="18" spans="1:13" ht="15.6" x14ac:dyDescent="0.3">
      <c r="A18" s="9" t="s">
        <v>17</v>
      </c>
      <c r="B18" s="3" t="s">
        <v>25</v>
      </c>
      <c r="C18" s="3" t="s">
        <v>25</v>
      </c>
      <c r="D18" s="39">
        <f>SUM(D5:D17)</f>
        <v>13036.31</v>
      </c>
      <c r="E18" s="39">
        <f>SUM(E5:E17)</f>
        <v>10527.900000000001</v>
      </c>
      <c r="F18" s="1"/>
      <c r="G18" s="1"/>
      <c r="H18" s="117"/>
      <c r="I18" s="1"/>
      <c r="J18" s="1"/>
      <c r="K18" s="1"/>
      <c r="L18" s="1"/>
      <c r="M18" s="1"/>
    </row>
    <row r="19" spans="1:13" ht="15.6" x14ac:dyDescent="0.3">
      <c r="A19" s="251"/>
      <c r="B19" s="251"/>
      <c r="C19" s="251"/>
      <c r="D19" s="251"/>
      <c r="E19" s="251"/>
      <c r="F19" s="1"/>
      <c r="G19" s="1"/>
      <c r="H19" s="1"/>
      <c r="I19" s="1"/>
      <c r="J19" s="1"/>
      <c r="K19" s="1"/>
      <c r="L19" s="1"/>
      <c r="M19" s="1"/>
    </row>
    <row r="20" spans="1:13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2">
    <mergeCell ref="A1:E2"/>
    <mergeCell ref="A19:E19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60" zoomScaleNormal="100" workbookViewId="0">
      <selection activeCell="G15" sqref="G15"/>
    </sheetView>
  </sheetViews>
  <sheetFormatPr defaultRowHeight="14.4" x14ac:dyDescent="0.3"/>
  <cols>
    <col min="1" max="1" width="52" style="176" customWidth="1"/>
    <col min="2" max="2" width="12.88671875" style="176" customWidth="1"/>
    <col min="3" max="3" width="9" style="176" customWidth="1"/>
    <col min="4" max="4" width="9.33203125" style="176" customWidth="1"/>
    <col min="5" max="5" width="12" style="176" customWidth="1"/>
    <col min="6" max="6" width="9" style="176" customWidth="1"/>
    <col min="7" max="7" width="35.109375" style="176" customWidth="1"/>
    <col min="8" max="9" width="36.88671875" style="176" customWidth="1"/>
    <col min="10" max="16384" width="8.88671875" style="176"/>
  </cols>
  <sheetData>
    <row r="1" spans="1:9" ht="21" x14ac:dyDescent="0.3">
      <c r="A1" s="252" t="s">
        <v>244</v>
      </c>
      <c r="B1" s="253"/>
      <c r="C1" s="253"/>
      <c r="D1" s="253"/>
      <c r="E1" s="253"/>
      <c r="F1" s="253"/>
      <c r="G1" s="253"/>
      <c r="H1" s="253"/>
      <c r="I1" s="254"/>
    </row>
    <row r="2" spans="1:9" ht="15.6" x14ac:dyDescent="0.3">
      <c r="A2" s="255" t="s">
        <v>245</v>
      </c>
      <c r="B2" s="255" t="s">
        <v>246</v>
      </c>
      <c r="C2" s="255" t="s">
        <v>247</v>
      </c>
      <c r="D2" s="255"/>
      <c r="E2" s="255"/>
      <c r="F2" s="255"/>
      <c r="G2" s="255" t="s">
        <v>248</v>
      </c>
      <c r="H2" s="255" t="s">
        <v>249</v>
      </c>
      <c r="I2" s="255" t="s">
        <v>250</v>
      </c>
    </row>
    <row r="3" spans="1:9" ht="15.6" x14ac:dyDescent="0.3">
      <c r="A3" s="255"/>
      <c r="B3" s="255"/>
      <c r="C3" s="255" t="s">
        <v>251</v>
      </c>
      <c r="D3" s="255"/>
      <c r="E3" s="255" t="s">
        <v>252</v>
      </c>
      <c r="F3" s="255"/>
      <c r="G3" s="255"/>
      <c r="H3" s="255"/>
      <c r="I3" s="255"/>
    </row>
    <row r="4" spans="1:9" ht="31.2" x14ac:dyDescent="0.3">
      <c r="A4" s="255"/>
      <c r="B4" s="255"/>
      <c r="C4" s="188" t="s">
        <v>253</v>
      </c>
      <c r="D4" s="188" t="s">
        <v>254</v>
      </c>
      <c r="E4" s="188" t="s">
        <v>253</v>
      </c>
      <c r="F4" s="188" t="s">
        <v>254</v>
      </c>
      <c r="G4" s="255"/>
      <c r="H4" s="255"/>
      <c r="I4" s="255"/>
    </row>
    <row r="5" spans="1:9" ht="15.6" x14ac:dyDescent="0.3">
      <c r="A5" s="188">
        <v>1</v>
      </c>
      <c r="B5" s="188">
        <v>2</v>
      </c>
      <c r="C5" s="188">
        <v>3</v>
      </c>
      <c r="D5" s="188">
        <v>4</v>
      </c>
      <c r="E5" s="188">
        <v>5</v>
      </c>
      <c r="F5" s="188">
        <v>6</v>
      </c>
      <c r="G5" s="188">
        <v>7</v>
      </c>
      <c r="H5" s="188">
        <v>8</v>
      </c>
      <c r="I5" s="188">
        <v>9</v>
      </c>
    </row>
    <row r="6" spans="1:9" ht="46.8" x14ac:dyDescent="0.3">
      <c r="A6" s="180" t="s">
        <v>255</v>
      </c>
      <c r="B6" s="188" t="s">
        <v>26</v>
      </c>
      <c r="C6" s="203">
        <v>968</v>
      </c>
      <c r="D6" s="204">
        <v>968</v>
      </c>
      <c r="E6" s="181">
        <v>1027</v>
      </c>
      <c r="F6" s="181">
        <v>1027</v>
      </c>
      <c r="G6" s="188"/>
      <c r="H6" s="188" t="s">
        <v>283</v>
      </c>
      <c r="I6" s="188">
        <v>100</v>
      </c>
    </row>
    <row r="7" spans="1:9" ht="62.4" x14ac:dyDescent="0.3">
      <c r="A7" s="180" t="s">
        <v>256</v>
      </c>
      <c r="B7" s="188" t="s">
        <v>26</v>
      </c>
      <c r="C7" s="205">
        <v>547</v>
      </c>
      <c r="D7" s="34">
        <v>547</v>
      </c>
      <c r="E7" s="181">
        <v>550</v>
      </c>
      <c r="F7" s="181">
        <v>550</v>
      </c>
      <c r="G7" s="188"/>
      <c r="H7" s="188" t="s">
        <v>284</v>
      </c>
      <c r="I7" s="188">
        <v>100</v>
      </c>
    </row>
    <row r="8" spans="1:9" ht="78" x14ac:dyDescent="0.3">
      <c r="A8" s="180" t="s">
        <v>257</v>
      </c>
      <c r="B8" s="188" t="s">
        <v>258</v>
      </c>
      <c r="C8" s="121">
        <v>0</v>
      </c>
      <c r="D8" s="34">
        <v>0</v>
      </c>
      <c r="E8" s="188">
        <v>0</v>
      </c>
      <c r="F8" s="200">
        <v>0</v>
      </c>
      <c r="G8" s="188"/>
      <c r="H8" s="188" t="s">
        <v>284</v>
      </c>
      <c r="I8" s="188">
        <v>100</v>
      </c>
    </row>
    <row r="9" spans="1:9" ht="46.8" x14ac:dyDescent="0.3">
      <c r="A9" s="180" t="s">
        <v>259</v>
      </c>
      <c r="B9" s="188" t="s">
        <v>258</v>
      </c>
      <c r="C9" s="121">
        <v>169860</v>
      </c>
      <c r="D9" s="34">
        <v>169860</v>
      </c>
      <c r="E9" s="182">
        <v>160140</v>
      </c>
      <c r="F9" s="182">
        <v>160140</v>
      </c>
      <c r="G9" s="188"/>
      <c r="H9" s="188" t="s">
        <v>284</v>
      </c>
      <c r="I9" s="188">
        <v>100</v>
      </c>
    </row>
    <row r="10" spans="1:9" ht="129" customHeight="1" x14ac:dyDescent="0.3">
      <c r="A10" s="190" t="s">
        <v>263</v>
      </c>
      <c r="B10" s="188" t="s">
        <v>261</v>
      </c>
      <c r="C10" s="161">
        <v>3</v>
      </c>
      <c r="D10" s="34">
        <v>3</v>
      </c>
      <c r="E10" s="183">
        <v>14</v>
      </c>
      <c r="F10" s="183">
        <v>14</v>
      </c>
      <c r="G10" s="188"/>
      <c r="H10" s="188" t="s">
        <v>283</v>
      </c>
      <c r="I10" s="188">
        <v>100</v>
      </c>
    </row>
    <row r="11" spans="1:9" ht="55.2" customHeight="1" x14ac:dyDescent="0.3">
      <c r="A11" s="191" t="s">
        <v>262</v>
      </c>
      <c r="B11" s="182" t="s">
        <v>261</v>
      </c>
      <c r="C11" s="206">
        <v>14</v>
      </c>
      <c r="D11" s="34">
        <v>14</v>
      </c>
      <c r="E11" s="192">
        <v>9</v>
      </c>
      <c r="F11" s="192">
        <v>9</v>
      </c>
      <c r="G11" s="193"/>
      <c r="H11" s="188" t="s">
        <v>283</v>
      </c>
      <c r="I11" s="182">
        <v>100</v>
      </c>
    </row>
    <row r="12" spans="1:9" x14ac:dyDescent="0.3">
      <c r="A12" s="189"/>
    </row>
    <row r="13" spans="1:9" x14ac:dyDescent="0.3">
      <c r="A13" s="177"/>
    </row>
    <row r="14" spans="1:9" x14ac:dyDescent="0.3">
      <c r="A14" s="178"/>
      <c r="B14" s="178"/>
      <c r="C14" s="178"/>
      <c r="D14" s="178"/>
      <c r="E14" s="178"/>
      <c r="F14" s="178"/>
    </row>
    <row r="15" spans="1:9" x14ac:dyDescent="0.3">
      <c r="A15" s="179"/>
    </row>
  </sheetData>
  <mergeCells count="9">
    <mergeCell ref="A1:I1"/>
    <mergeCell ref="A2:A4"/>
    <mergeCell ref="B2:B4"/>
    <mergeCell ref="C2:F2"/>
    <mergeCell ref="G2:G4"/>
    <mergeCell ref="H2:H4"/>
    <mergeCell ref="I2:I4"/>
    <mergeCell ref="C3:D3"/>
    <mergeCell ref="E3:F3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topLeftCell="A10" zoomScale="60" zoomScaleNormal="100" workbookViewId="0">
      <selection activeCell="A19" sqref="A19:G19"/>
    </sheetView>
  </sheetViews>
  <sheetFormatPr defaultRowHeight="14.4" x14ac:dyDescent="0.3"/>
  <cols>
    <col min="1" max="1" width="20.6640625" customWidth="1"/>
    <col min="6" max="6" width="11" customWidth="1"/>
    <col min="7" max="7" width="13.44140625" customWidth="1"/>
  </cols>
  <sheetData>
    <row r="1" spans="1:7" ht="15.6" x14ac:dyDescent="0.3">
      <c r="A1" s="262" t="s">
        <v>29</v>
      </c>
      <c r="B1" s="262"/>
      <c r="C1" s="262"/>
      <c r="D1" s="262"/>
      <c r="E1" s="262"/>
      <c r="F1" s="262"/>
      <c r="G1" s="262"/>
    </row>
    <row r="2" spans="1:7" ht="15.6" x14ac:dyDescent="0.3">
      <c r="A2" s="262" t="s">
        <v>30</v>
      </c>
      <c r="B2" s="262"/>
      <c r="C2" s="262"/>
      <c r="D2" s="262"/>
      <c r="E2" s="262"/>
      <c r="F2" s="262"/>
      <c r="G2" s="262"/>
    </row>
    <row r="3" spans="1:7" ht="15.6" x14ac:dyDescent="0.3">
      <c r="A3" s="1"/>
      <c r="B3" s="1"/>
      <c r="C3" s="1"/>
      <c r="D3" s="1"/>
      <c r="E3" s="1"/>
      <c r="F3" s="1"/>
      <c r="G3" s="1"/>
    </row>
    <row r="4" spans="1:7" ht="33" customHeight="1" x14ac:dyDescent="0.3">
      <c r="A4" s="249" t="s">
        <v>31</v>
      </c>
      <c r="B4" s="261" t="s">
        <v>32</v>
      </c>
      <c r="C4" s="261"/>
      <c r="D4" s="261"/>
      <c r="E4" s="261"/>
      <c r="F4" s="261"/>
      <c r="G4" s="261"/>
    </row>
    <row r="5" spans="1:7" ht="15.6" x14ac:dyDescent="0.3">
      <c r="A5" s="249"/>
      <c r="B5" s="260" t="s">
        <v>33</v>
      </c>
      <c r="C5" s="260"/>
      <c r="D5" s="260" t="s">
        <v>34</v>
      </c>
      <c r="E5" s="260"/>
      <c r="F5" s="260" t="s">
        <v>35</v>
      </c>
      <c r="G5" s="260"/>
    </row>
    <row r="6" spans="1:7" ht="17.25" customHeight="1" x14ac:dyDescent="0.3">
      <c r="A6" s="249"/>
      <c r="B6" s="126" t="s">
        <v>278</v>
      </c>
      <c r="C6" s="127" t="s">
        <v>279</v>
      </c>
      <c r="D6" s="126" t="s">
        <v>278</v>
      </c>
      <c r="E6" s="127" t="s">
        <v>279</v>
      </c>
      <c r="F6" s="126" t="s">
        <v>278</v>
      </c>
      <c r="G6" s="127" t="s">
        <v>279</v>
      </c>
    </row>
    <row r="7" spans="1:7" ht="140.4" x14ac:dyDescent="0.3">
      <c r="A7" s="7" t="s">
        <v>102</v>
      </c>
      <c r="B7" s="9">
        <v>576</v>
      </c>
      <c r="C7" s="9"/>
      <c r="D7" s="9"/>
      <c r="E7" s="9"/>
      <c r="F7" s="9"/>
      <c r="G7" s="9"/>
    </row>
    <row r="8" spans="1:7" ht="124.8" x14ac:dyDescent="0.3">
      <c r="A8" s="7" t="s">
        <v>103</v>
      </c>
      <c r="B8" s="9">
        <v>1042</v>
      </c>
      <c r="C8" s="9"/>
      <c r="D8" s="9"/>
      <c r="E8" s="9"/>
      <c r="F8" s="9">
        <v>222</v>
      </c>
      <c r="G8" s="9"/>
    </row>
    <row r="9" spans="1:7" ht="46.8" x14ac:dyDescent="0.3">
      <c r="A9" s="7" t="s">
        <v>36</v>
      </c>
      <c r="B9" s="9"/>
      <c r="C9" s="9">
        <v>242</v>
      </c>
      <c r="D9" s="9"/>
      <c r="E9" s="9"/>
      <c r="F9" s="9">
        <v>368</v>
      </c>
      <c r="G9" s="9">
        <v>134</v>
      </c>
    </row>
    <row r="10" spans="1:7" ht="15.6" x14ac:dyDescent="0.3">
      <c r="A10" s="1"/>
      <c r="B10" s="1"/>
      <c r="C10" s="1"/>
      <c r="D10" s="1"/>
      <c r="E10" s="1"/>
      <c r="F10" s="1"/>
      <c r="G10" s="1"/>
    </row>
    <row r="11" spans="1:7" ht="15.6" x14ac:dyDescent="0.3">
      <c r="A11" s="263" t="s">
        <v>37</v>
      </c>
      <c r="B11" s="263"/>
      <c r="C11" s="263"/>
      <c r="D11" s="263"/>
      <c r="E11" s="263"/>
      <c r="F11" s="263"/>
      <c r="G11" s="263"/>
    </row>
    <row r="12" spans="1:7" ht="15.6" x14ac:dyDescent="0.3">
      <c r="A12" s="1"/>
      <c r="B12" s="1"/>
      <c r="C12" s="1"/>
      <c r="D12" s="1"/>
      <c r="E12" s="1"/>
      <c r="F12" s="1"/>
      <c r="G12" s="1"/>
    </row>
    <row r="13" spans="1:7" ht="62.4" x14ac:dyDescent="0.3">
      <c r="A13" s="3" t="s">
        <v>38</v>
      </c>
      <c r="B13" s="249" t="s">
        <v>39</v>
      </c>
      <c r="C13" s="249"/>
      <c r="D13" s="249" t="s">
        <v>40</v>
      </c>
      <c r="E13" s="249"/>
      <c r="F13" s="3" t="s">
        <v>42</v>
      </c>
      <c r="G13" s="3" t="s">
        <v>41</v>
      </c>
    </row>
    <row r="14" spans="1:7" ht="78" x14ac:dyDescent="0.3">
      <c r="A14" s="222" t="s">
        <v>291</v>
      </c>
      <c r="B14" s="256" t="s">
        <v>293</v>
      </c>
      <c r="C14" s="257"/>
      <c r="D14" s="258" t="s">
        <v>294</v>
      </c>
      <c r="E14" s="259"/>
      <c r="F14" s="221" t="s">
        <v>295</v>
      </c>
      <c r="G14" s="221" t="s">
        <v>296</v>
      </c>
    </row>
    <row r="15" spans="1:7" ht="195.6" customHeight="1" x14ac:dyDescent="0.3">
      <c r="A15" s="222" t="s">
        <v>287</v>
      </c>
      <c r="B15" s="256" t="s">
        <v>292</v>
      </c>
      <c r="C15" s="257"/>
      <c r="D15" s="258" t="s">
        <v>288</v>
      </c>
      <c r="E15" s="259"/>
      <c r="F15" s="221" t="s">
        <v>289</v>
      </c>
      <c r="G15" s="221" t="s">
        <v>290</v>
      </c>
    </row>
    <row r="16" spans="1:7" ht="15.45" customHeight="1" x14ac:dyDescent="0.3">
      <c r="A16" s="194"/>
      <c r="B16" s="195"/>
      <c r="C16" s="196"/>
      <c r="D16" s="196"/>
      <c r="E16" s="196"/>
      <c r="F16" s="197"/>
      <c r="G16" s="198"/>
    </row>
    <row r="17" spans="1:7" ht="15.45" customHeight="1" x14ac:dyDescent="0.3">
      <c r="A17" s="194"/>
      <c r="B17" s="195"/>
      <c r="C17" s="196"/>
      <c r="D17" s="196"/>
      <c r="E17" s="196"/>
      <c r="F17" s="197"/>
      <c r="G17" s="198"/>
    </row>
    <row r="19" spans="1:7" ht="15.6" x14ac:dyDescent="0.3">
      <c r="A19" s="264" t="s">
        <v>43</v>
      </c>
      <c r="B19" s="264"/>
      <c r="C19" s="264"/>
      <c r="D19" s="264"/>
      <c r="E19" s="264"/>
      <c r="F19" s="264"/>
      <c r="G19" s="264"/>
    </row>
    <row r="20" spans="1:7" ht="78" x14ac:dyDescent="0.3">
      <c r="A20" s="249" t="s">
        <v>44</v>
      </c>
      <c r="B20" s="249"/>
      <c r="C20" s="249" t="s">
        <v>45</v>
      </c>
      <c r="D20" s="249"/>
      <c r="E20" s="3" t="s">
        <v>46</v>
      </c>
      <c r="F20" s="249" t="s">
        <v>47</v>
      </c>
      <c r="G20" s="249"/>
    </row>
    <row r="21" spans="1:7" ht="15.6" x14ac:dyDescent="0.3">
      <c r="A21" s="265"/>
      <c r="B21" s="266"/>
      <c r="C21" s="265"/>
      <c r="D21" s="266"/>
      <c r="E21" s="9"/>
      <c r="F21" s="265"/>
      <c r="G21" s="266"/>
    </row>
  </sheetData>
  <mergeCells count="21">
    <mergeCell ref="A19:G19"/>
    <mergeCell ref="A20:B20"/>
    <mergeCell ref="C20:D20"/>
    <mergeCell ref="F20:G20"/>
    <mergeCell ref="A21:B21"/>
    <mergeCell ref="C21:D21"/>
    <mergeCell ref="F21:G21"/>
    <mergeCell ref="A1:G1"/>
    <mergeCell ref="A2:G2"/>
    <mergeCell ref="A11:G11"/>
    <mergeCell ref="B13:C13"/>
    <mergeCell ref="D13:E13"/>
    <mergeCell ref="F5:G5"/>
    <mergeCell ref="B15:C15"/>
    <mergeCell ref="D15:E15"/>
    <mergeCell ref="A4:A6"/>
    <mergeCell ref="B5:C5"/>
    <mergeCell ref="D5:E5"/>
    <mergeCell ref="B4:G4"/>
    <mergeCell ref="B14:C14"/>
    <mergeCell ref="D14:E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SheetLayoutView="100" workbookViewId="0">
      <selection activeCell="A37" sqref="A37:F37"/>
    </sheetView>
  </sheetViews>
  <sheetFormatPr defaultRowHeight="14.4" x14ac:dyDescent="0.3"/>
  <cols>
    <col min="1" max="1" width="6.21875" customWidth="1"/>
    <col min="2" max="2" width="32.109375" customWidth="1"/>
    <col min="3" max="3" width="8.44140625" customWidth="1"/>
    <col min="4" max="4" width="15.6640625" customWidth="1"/>
    <col min="5" max="5" width="13.5546875" customWidth="1"/>
    <col min="6" max="6" width="9.5546875" customWidth="1"/>
    <col min="8" max="8" width="21.33203125" customWidth="1"/>
  </cols>
  <sheetData>
    <row r="1" spans="1:7" ht="59.4" customHeight="1" x14ac:dyDescent="0.3">
      <c r="A1" s="268" t="s">
        <v>227</v>
      </c>
      <c r="B1" s="269"/>
      <c r="C1" s="269"/>
      <c r="D1" s="269"/>
      <c r="E1" s="269"/>
      <c r="F1" s="269"/>
    </row>
    <row r="2" spans="1:7" ht="68.25" customHeight="1" x14ac:dyDescent="0.3">
      <c r="A2" s="3" t="s">
        <v>48</v>
      </c>
      <c r="B2" s="3" t="s">
        <v>49</v>
      </c>
      <c r="C2" s="136" t="s">
        <v>218</v>
      </c>
      <c r="D2" s="3" t="s">
        <v>228</v>
      </c>
      <c r="E2" s="3" t="s">
        <v>50</v>
      </c>
      <c r="F2" s="3" t="s">
        <v>51</v>
      </c>
    </row>
    <row r="3" spans="1:7" ht="30.75" customHeight="1" x14ac:dyDescent="0.3">
      <c r="A3" s="140" t="s">
        <v>224</v>
      </c>
      <c r="B3" s="141" t="s">
        <v>52</v>
      </c>
      <c r="C3" s="3"/>
      <c r="D3" s="152">
        <v>0</v>
      </c>
      <c r="E3" s="152">
        <v>0</v>
      </c>
      <c r="F3" s="153"/>
    </row>
    <row r="4" spans="1:7" ht="15.6" customHeight="1" x14ac:dyDescent="0.3">
      <c r="A4" s="140" t="s">
        <v>225</v>
      </c>
      <c r="B4" s="141" t="s">
        <v>53</v>
      </c>
      <c r="C4" s="3"/>
      <c r="D4" s="154">
        <v>168644.94</v>
      </c>
      <c r="E4" s="154">
        <v>168644.94</v>
      </c>
      <c r="F4" s="153">
        <v>100</v>
      </c>
    </row>
    <row r="5" spans="1:7" ht="15.6" customHeight="1" x14ac:dyDescent="0.3">
      <c r="A5" s="140" t="s">
        <v>226</v>
      </c>
      <c r="B5" s="141" t="s">
        <v>54</v>
      </c>
      <c r="C5" s="147"/>
      <c r="D5" s="149">
        <f>SUM(D7:D10)</f>
        <v>168644.93999999997</v>
      </c>
      <c r="E5" s="149">
        <f>SUM(E7:E10)</f>
        <v>168644.93999999997</v>
      </c>
      <c r="F5" s="153">
        <v>100</v>
      </c>
    </row>
    <row r="6" spans="1:7" ht="15.6" customHeight="1" x14ac:dyDescent="0.3">
      <c r="A6" s="18"/>
      <c r="B6" s="13" t="s">
        <v>15</v>
      </c>
      <c r="C6" s="3"/>
      <c r="D6" s="148"/>
      <c r="E6" s="148"/>
      <c r="F6" s="13"/>
    </row>
    <row r="7" spans="1:7" ht="15.6" customHeight="1" x14ac:dyDescent="0.3">
      <c r="A7" s="140" t="s">
        <v>55</v>
      </c>
      <c r="B7" s="13" t="s">
        <v>56</v>
      </c>
      <c r="C7" s="80">
        <v>6111</v>
      </c>
      <c r="D7" s="150">
        <v>108486.76</v>
      </c>
      <c r="E7" s="150">
        <v>108486.76</v>
      </c>
      <c r="F7" s="80">
        <v>100</v>
      </c>
      <c r="G7" s="62">
        <f>D7-E7</f>
        <v>0</v>
      </c>
    </row>
    <row r="8" spans="1:7" ht="42" customHeight="1" x14ac:dyDescent="0.3">
      <c r="A8" s="140" t="s">
        <v>221</v>
      </c>
      <c r="B8" s="13" t="s">
        <v>219</v>
      </c>
      <c r="C8" s="80">
        <v>6112</v>
      </c>
      <c r="D8" s="211">
        <v>31087.78</v>
      </c>
      <c r="E8" s="211">
        <v>31087.78</v>
      </c>
      <c r="F8" s="80">
        <v>100</v>
      </c>
      <c r="G8" s="62">
        <f t="shared" ref="G8:G35" si="0">D8-E8</f>
        <v>0</v>
      </c>
    </row>
    <row r="9" spans="1:7" ht="15.6" customHeight="1" x14ac:dyDescent="0.3">
      <c r="A9" s="140" t="s">
        <v>222</v>
      </c>
      <c r="B9" s="13" t="s">
        <v>57</v>
      </c>
      <c r="C9" s="80">
        <v>6114</v>
      </c>
      <c r="D9" s="151">
        <v>9815.0300000000007</v>
      </c>
      <c r="E9" s="151">
        <v>9815.0300000000007</v>
      </c>
      <c r="F9" s="80">
        <v>100</v>
      </c>
      <c r="G9" s="62">
        <f t="shared" si="0"/>
        <v>0</v>
      </c>
    </row>
    <row r="10" spans="1:7" ht="36.75" customHeight="1" x14ac:dyDescent="0.3">
      <c r="A10" s="140" t="s">
        <v>223</v>
      </c>
      <c r="B10" s="13" t="s">
        <v>220</v>
      </c>
      <c r="C10" s="80"/>
      <c r="D10" s="151">
        <v>19255.37</v>
      </c>
      <c r="E10" s="151">
        <v>19255.37</v>
      </c>
      <c r="F10" s="80">
        <v>100</v>
      </c>
      <c r="G10" s="62">
        <f t="shared" si="0"/>
        <v>0</v>
      </c>
    </row>
    <row r="11" spans="1:7" ht="36.75" customHeight="1" x14ac:dyDescent="0.3">
      <c r="A11" s="271" t="s">
        <v>282</v>
      </c>
      <c r="B11" s="271"/>
      <c r="C11" s="271"/>
      <c r="D11" s="271"/>
      <c r="E11" s="271"/>
      <c r="F11" s="271"/>
      <c r="G11" s="62"/>
    </row>
    <row r="12" spans="1:7" ht="51" customHeight="1" x14ac:dyDescent="0.3">
      <c r="A12" s="199" t="s">
        <v>48</v>
      </c>
      <c r="B12" s="199" t="s">
        <v>49</v>
      </c>
      <c r="C12" s="199" t="s">
        <v>218</v>
      </c>
      <c r="D12" s="199" t="s">
        <v>228</v>
      </c>
      <c r="E12" s="199" t="s">
        <v>50</v>
      </c>
      <c r="F12" s="199" t="s">
        <v>51</v>
      </c>
      <c r="G12" s="62"/>
    </row>
    <row r="13" spans="1:7" ht="29.4" customHeight="1" x14ac:dyDescent="0.3">
      <c r="A13" s="140" t="s">
        <v>224</v>
      </c>
      <c r="B13" s="141" t="s">
        <v>52</v>
      </c>
      <c r="C13" s="199"/>
      <c r="D13" s="152">
        <v>0</v>
      </c>
      <c r="E13" s="152">
        <v>0</v>
      </c>
      <c r="F13" s="153"/>
      <c r="G13" s="62"/>
    </row>
    <row r="14" spans="1:7" ht="21" customHeight="1" x14ac:dyDescent="0.3">
      <c r="A14" s="140" t="s">
        <v>225</v>
      </c>
      <c r="B14" s="141" t="s">
        <v>53</v>
      </c>
      <c r="C14" s="199"/>
      <c r="D14" s="154">
        <v>2519.25</v>
      </c>
      <c r="E14" s="154">
        <v>2519.25</v>
      </c>
      <c r="F14" s="153">
        <v>100</v>
      </c>
      <c r="G14" s="62"/>
    </row>
    <row r="15" spans="1:7" ht="20.399999999999999" customHeight="1" x14ac:dyDescent="0.3">
      <c r="A15" s="140" t="s">
        <v>226</v>
      </c>
      <c r="B15" s="141" t="s">
        <v>54</v>
      </c>
      <c r="C15" s="147"/>
      <c r="D15" s="149">
        <f>SUM(D17:D19)</f>
        <v>2519.25</v>
      </c>
      <c r="E15" s="149">
        <f>SUM(E17:E19)</f>
        <v>2519.25</v>
      </c>
      <c r="F15" s="153">
        <v>100</v>
      </c>
      <c r="G15" s="62"/>
    </row>
    <row r="16" spans="1:7" ht="18.600000000000001" customHeight="1" x14ac:dyDescent="0.3">
      <c r="A16" s="18"/>
      <c r="B16" s="13" t="s">
        <v>15</v>
      </c>
      <c r="C16" s="199"/>
      <c r="D16" s="148"/>
      <c r="E16" s="148"/>
      <c r="F16" s="13"/>
      <c r="G16" s="62"/>
    </row>
    <row r="17" spans="1:7" ht="45.6" customHeight="1" x14ac:dyDescent="0.3">
      <c r="A17" s="140" t="s">
        <v>55</v>
      </c>
      <c r="B17" s="13" t="s">
        <v>281</v>
      </c>
      <c r="C17" s="80" t="s">
        <v>280</v>
      </c>
      <c r="D17" s="207">
        <v>2358.17</v>
      </c>
      <c r="E17" s="207">
        <v>2358.17</v>
      </c>
      <c r="F17" s="80">
        <v>100</v>
      </c>
      <c r="G17" s="62"/>
    </row>
    <row r="18" spans="1:7" ht="35.4" customHeight="1" x14ac:dyDescent="0.3">
      <c r="A18" s="210" t="s">
        <v>221</v>
      </c>
      <c r="B18" s="187" t="s">
        <v>56</v>
      </c>
      <c r="C18" s="208">
        <v>6111</v>
      </c>
      <c r="D18" s="209">
        <v>123.77</v>
      </c>
      <c r="E18" s="209">
        <v>123.77</v>
      </c>
      <c r="F18" s="208">
        <v>100</v>
      </c>
      <c r="G18" s="62"/>
    </row>
    <row r="19" spans="1:7" ht="31.2" customHeight="1" x14ac:dyDescent="0.3">
      <c r="A19" s="144" t="s">
        <v>222</v>
      </c>
      <c r="B19" s="13" t="s">
        <v>219</v>
      </c>
      <c r="C19" s="80">
        <v>6112</v>
      </c>
      <c r="D19" s="151">
        <v>37.31</v>
      </c>
      <c r="E19" s="151">
        <v>37.31</v>
      </c>
      <c r="F19" s="80">
        <v>100</v>
      </c>
      <c r="G19" s="62"/>
    </row>
    <row r="20" spans="1:7" ht="54.6" customHeight="1" x14ac:dyDescent="0.3">
      <c r="A20" s="270" t="s">
        <v>235</v>
      </c>
      <c r="B20" s="270"/>
      <c r="C20" s="270"/>
      <c r="D20" s="270"/>
      <c r="E20" s="270"/>
      <c r="F20" s="270"/>
      <c r="G20" s="62">
        <f t="shared" si="0"/>
        <v>0</v>
      </c>
    </row>
    <row r="21" spans="1:7" ht="42" customHeight="1" x14ac:dyDescent="0.3">
      <c r="A21" s="142" t="s">
        <v>48</v>
      </c>
      <c r="B21" s="143" t="s">
        <v>49</v>
      </c>
      <c r="C21" s="143" t="s">
        <v>218</v>
      </c>
      <c r="D21" s="143" t="s">
        <v>228</v>
      </c>
      <c r="E21" s="143" t="s">
        <v>50</v>
      </c>
      <c r="F21" s="143" t="s">
        <v>51</v>
      </c>
      <c r="G21" s="62"/>
    </row>
    <row r="22" spans="1:7" ht="33.75" customHeight="1" x14ac:dyDescent="0.3">
      <c r="A22" s="144" t="s">
        <v>224</v>
      </c>
      <c r="B22" s="145" t="s">
        <v>52</v>
      </c>
      <c r="C22" s="146"/>
      <c r="D22" s="158">
        <v>0</v>
      </c>
      <c r="E22" s="158">
        <v>0</v>
      </c>
      <c r="F22" s="159"/>
      <c r="G22" s="62">
        <f t="shared" si="0"/>
        <v>0</v>
      </c>
    </row>
    <row r="23" spans="1:7" ht="15.6" customHeight="1" x14ac:dyDescent="0.3">
      <c r="A23" s="144" t="s">
        <v>225</v>
      </c>
      <c r="B23" s="145" t="s">
        <v>53</v>
      </c>
      <c r="C23" s="146"/>
      <c r="D23" s="160">
        <v>21517.200000000001</v>
      </c>
      <c r="E23" s="160">
        <v>21517.200000000001</v>
      </c>
      <c r="F23" s="159">
        <v>100</v>
      </c>
      <c r="G23" s="62">
        <f t="shared" si="0"/>
        <v>0</v>
      </c>
    </row>
    <row r="24" spans="1:7" ht="15.6" customHeight="1" x14ac:dyDescent="0.3">
      <c r="A24" s="144" t="s">
        <v>226</v>
      </c>
      <c r="B24" s="145" t="s">
        <v>54</v>
      </c>
      <c r="C24" s="162"/>
      <c r="D24" s="149">
        <f>SUM(D26:D28)</f>
        <v>21517.199999999997</v>
      </c>
      <c r="E24" s="149">
        <f>SUM(E26:E28)</f>
        <v>21517.199999999997</v>
      </c>
      <c r="F24" s="164">
        <v>100</v>
      </c>
      <c r="G24" s="62">
        <f t="shared" si="0"/>
        <v>0</v>
      </c>
    </row>
    <row r="25" spans="1:7" ht="22.2" customHeight="1" x14ac:dyDescent="0.3">
      <c r="A25" s="29"/>
      <c r="B25" s="30" t="s">
        <v>15</v>
      </c>
      <c r="C25" s="146"/>
      <c r="D25" s="156"/>
      <c r="E25" s="156"/>
      <c r="F25" s="146"/>
      <c r="G25" s="62">
        <f t="shared" si="0"/>
        <v>0</v>
      </c>
    </row>
    <row r="26" spans="1:7" ht="61.8" customHeight="1" x14ac:dyDescent="0.3">
      <c r="A26" s="144" t="s">
        <v>55</v>
      </c>
      <c r="B26" s="155" t="s">
        <v>232</v>
      </c>
      <c r="C26" s="130" t="s">
        <v>229</v>
      </c>
      <c r="D26" s="157">
        <v>14028.05</v>
      </c>
      <c r="E26" s="157">
        <v>14028.05</v>
      </c>
      <c r="F26" s="130">
        <v>100</v>
      </c>
      <c r="G26" s="62">
        <f t="shared" si="0"/>
        <v>0</v>
      </c>
    </row>
    <row r="27" spans="1:7" ht="167.4" customHeight="1" x14ac:dyDescent="0.3">
      <c r="A27" s="144" t="s">
        <v>221</v>
      </c>
      <c r="B27" s="155" t="s">
        <v>233</v>
      </c>
      <c r="C27" s="130" t="s">
        <v>230</v>
      </c>
      <c r="D27" s="157">
        <v>7294.8</v>
      </c>
      <c r="E27" s="157">
        <v>7294.8</v>
      </c>
      <c r="F27" s="130">
        <v>100</v>
      </c>
      <c r="G27" s="62">
        <f t="shared" si="0"/>
        <v>0</v>
      </c>
    </row>
    <row r="28" spans="1:7" ht="36.6" customHeight="1" x14ac:dyDescent="0.3">
      <c r="A28" s="144" t="s">
        <v>222</v>
      </c>
      <c r="B28" s="155" t="s">
        <v>234</v>
      </c>
      <c r="C28" s="130" t="s">
        <v>231</v>
      </c>
      <c r="D28" s="157">
        <v>194.35</v>
      </c>
      <c r="E28" s="157">
        <v>194.35</v>
      </c>
      <c r="F28" s="130">
        <v>100</v>
      </c>
      <c r="G28" s="62">
        <f t="shared" si="0"/>
        <v>0</v>
      </c>
    </row>
    <row r="29" spans="1:7" ht="56.4" customHeight="1" x14ac:dyDescent="0.3">
      <c r="A29" s="270" t="s">
        <v>236</v>
      </c>
      <c r="B29" s="270"/>
      <c r="C29" s="270"/>
      <c r="D29" s="270"/>
      <c r="E29" s="270"/>
      <c r="F29" s="270"/>
      <c r="G29" s="62">
        <f t="shared" si="0"/>
        <v>0</v>
      </c>
    </row>
    <row r="30" spans="1:7" ht="15.6" customHeight="1" x14ac:dyDescent="0.3">
      <c r="A30" s="161" t="s">
        <v>48</v>
      </c>
      <c r="B30" s="146" t="s">
        <v>49</v>
      </c>
      <c r="C30" s="146" t="s">
        <v>218</v>
      </c>
      <c r="D30" s="146" t="s">
        <v>228</v>
      </c>
      <c r="E30" s="146" t="s">
        <v>50</v>
      </c>
      <c r="F30" s="146" t="s">
        <v>51</v>
      </c>
      <c r="G30" s="62" t="e">
        <f t="shared" si="0"/>
        <v>#VALUE!</v>
      </c>
    </row>
    <row r="31" spans="1:7" ht="34.5" customHeight="1" x14ac:dyDescent="0.3">
      <c r="A31" s="144" t="s">
        <v>224</v>
      </c>
      <c r="B31" s="145" t="s">
        <v>52</v>
      </c>
      <c r="C31" s="146"/>
      <c r="D31" s="158">
        <v>0</v>
      </c>
      <c r="E31" s="158">
        <v>0</v>
      </c>
      <c r="F31" s="159"/>
      <c r="G31" s="62">
        <f t="shared" si="0"/>
        <v>0</v>
      </c>
    </row>
    <row r="32" spans="1:7" ht="34.5" customHeight="1" x14ac:dyDescent="0.3">
      <c r="A32" s="144" t="s">
        <v>225</v>
      </c>
      <c r="B32" s="145" t="s">
        <v>53</v>
      </c>
      <c r="C32" s="146"/>
      <c r="D32" s="160">
        <v>239.4</v>
      </c>
      <c r="E32" s="160">
        <v>239.4</v>
      </c>
      <c r="F32" s="159">
        <v>100</v>
      </c>
      <c r="G32" s="62">
        <f t="shared" si="0"/>
        <v>0</v>
      </c>
    </row>
    <row r="33" spans="1:7" ht="34.5" customHeight="1" x14ac:dyDescent="0.3">
      <c r="A33" s="144" t="s">
        <v>226</v>
      </c>
      <c r="B33" s="145" t="s">
        <v>54</v>
      </c>
      <c r="C33" s="162"/>
      <c r="D33" s="149">
        <f>D35</f>
        <v>239.4</v>
      </c>
      <c r="E33" s="149">
        <f>E35</f>
        <v>239.4</v>
      </c>
      <c r="F33" s="164">
        <v>100</v>
      </c>
      <c r="G33" s="62">
        <f t="shared" si="0"/>
        <v>0</v>
      </c>
    </row>
    <row r="34" spans="1:7" ht="34.5" customHeight="1" x14ac:dyDescent="0.3">
      <c r="A34" s="29"/>
      <c r="B34" s="30" t="s">
        <v>15</v>
      </c>
      <c r="C34" s="146"/>
      <c r="D34" s="156"/>
      <c r="E34" s="156"/>
      <c r="F34" s="146"/>
      <c r="G34" s="62">
        <f t="shared" si="0"/>
        <v>0</v>
      </c>
    </row>
    <row r="35" spans="1:7" ht="64.2" customHeight="1" x14ac:dyDescent="0.3">
      <c r="A35" s="144" t="s">
        <v>55</v>
      </c>
      <c r="B35" s="155" t="s">
        <v>232</v>
      </c>
      <c r="C35" s="130" t="s">
        <v>229</v>
      </c>
      <c r="D35" s="157">
        <v>239.4</v>
      </c>
      <c r="E35" s="157">
        <v>239.4</v>
      </c>
      <c r="F35" s="130">
        <v>100</v>
      </c>
      <c r="G35" s="62">
        <f t="shared" si="0"/>
        <v>0</v>
      </c>
    </row>
    <row r="36" spans="1:7" ht="30" customHeight="1" x14ac:dyDescent="0.3">
      <c r="A36" s="166"/>
      <c r="B36" s="167"/>
      <c r="C36" s="168"/>
      <c r="D36" s="170">
        <f>D24+D33</f>
        <v>21756.6</v>
      </c>
      <c r="E36" s="169"/>
      <c r="F36" s="168"/>
    </row>
    <row r="37" spans="1:7" ht="38.4" customHeight="1" x14ac:dyDescent="0.3">
      <c r="A37" s="267" t="s">
        <v>237</v>
      </c>
      <c r="B37" s="267"/>
      <c r="C37" s="267"/>
      <c r="D37" s="267"/>
      <c r="E37" s="267"/>
      <c r="F37" s="267"/>
    </row>
    <row r="38" spans="1:7" ht="49.8" customHeight="1" x14ac:dyDescent="0.3">
      <c r="A38" s="142" t="s">
        <v>48</v>
      </c>
      <c r="B38" s="143" t="s">
        <v>49</v>
      </c>
      <c r="C38" s="143" t="s">
        <v>218</v>
      </c>
      <c r="D38" s="143" t="s">
        <v>228</v>
      </c>
      <c r="E38" s="143" t="s">
        <v>50</v>
      </c>
      <c r="F38" s="143" t="s">
        <v>51</v>
      </c>
    </row>
    <row r="39" spans="1:7" ht="33.75" customHeight="1" x14ac:dyDescent="0.3">
      <c r="A39" s="144" t="s">
        <v>224</v>
      </c>
      <c r="B39" s="145" t="s">
        <v>52</v>
      </c>
      <c r="C39" s="146"/>
      <c r="D39" s="158">
        <v>2591.6999999999998</v>
      </c>
      <c r="E39" s="158">
        <v>2591.6999999999998</v>
      </c>
      <c r="F39" s="159"/>
    </row>
    <row r="40" spans="1:7" ht="33.75" customHeight="1" x14ac:dyDescent="0.3">
      <c r="A40" s="144" t="s">
        <v>225</v>
      </c>
      <c r="B40" s="145" t="s">
        <v>53</v>
      </c>
      <c r="C40" s="146"/>
      <c r="D40" s="160">
        <v>23564.21</v>
      </c>
      <c r="E40" s="160">
        <v>23564.21</v>
      </c>
      <c r="F40" s="159">
        <v>100</v>
      </c>
    </row>
    <row r="41" spans="1:7" ht="15.6" customHeight="1" x14ac:dyDescent="0.3">
      <c r="A41" s="144" t="s">
        <v>226</v>
      </c>
      <c r="B41" s="145" t="s">
        <v>54</v>
      </c>
      <c r="C41" s="165"/>
      <c r="D41" s="163">
        <f>SUM(D43:D48)</f>
        <v>23761.050000000003</v>
      </c>
      <c r="E41" s="163">
        <f>SUM(E43:E48)</f>
        <v>23761.050000000003</v>
      </c>
      <c r="F41" s="159">
        <v>100</v>
      </c>
    </row>
    <row r="42" spans="1:7" ht="13.8" customHeight="1" x14ac:dyDescent="0.3">
      <c r="A42" s="29"/>
      <c r="B42" s="30" t="s">
        <v>15</v>
      </c>
      <c r="C42" s="146"/>
      <c r="D42" s="156"/>
      <c r="E42" s="156"/>
      <c r="F42" s="30"/>
    </row>
    <row r="43" spans="1:7" ht="15.6" customHeight="1" x14ac:dyDescent="0.3">
      <c r="A43" s="47" t="s">
        <v>55</v>
      </c>
      <c r="B43" s="30" t="s">
        <v>238</v>
      </c>
      <c r="C43" s="130">
        <v>110</v>
      </c>
      <c r="D43" s="171">
        <v>10285.31</v>
      </c>
      <c r="E43" s="171">
        <v>10285.31</v>
      </c>
      <c r="F43" s="130">
        <v>100</v>
      </c>
    </row>
    <row r="44" spans="1:7" ht="35.4" customHeight="1" x14ac:dyDescent="0.3">
      <c r="A44" s="47" t="s">
        <v>221</v>
      </c>
      <c r="B44" s="42" t="s">
        <v>239</v>
      </c>
      <c r="C44" s="130">
        <v>240</v>
      </c>
      <c r="D44" s="171">
        <v>10606.45</v>
      </c>
      <c r="E44" s="171">
        <v>10606.45</v>
      </c>
      <c r="F44" s="130">
        <v>100</v>
      </c>
    </row>
    <row r="45" spans="1:7" ht="30.6" customHeight="1" x14ac:dyDescent="0.3">
      <c r="A45" s="47" t="s">
        <v>222</v>
      </c>
      <c r="B45" s="42" t="s">
        <v>240</v>
      </c>
      <c r="C45" s="130">
        <v>320</v>
      </c>
      <c r="D45" s="171">
        <v>30</v>
      </c>
      <c r="E45" s="171">
        <v>30</v>
      </c>
      <c r="F45" s="130">
        <v>100</v>
      </c>
    </row>
    <row r="46" spans="1:7" ht="21.6" customHeight="1" x14ac:dyDescent="0.3">
      <c r="A46" s="47" t="s">
        <v>223</v>
      </c>
      <c r="B46" s="42" t="s">
        <v>104</v>
      </c>
      <c r="C46" s="130">
        <v>340</v>
      </c>
      <c r="D46" s="171">
        <v>196.8</v>
      </c>
      <c r="E46" s="171">
        <v>196.8</v>
      </c>
      <c r="F46" s="130">
        <v>100</v>
      </c>
    </row>
    <row r="47" spans="1:7" ht="15.6" customHeight="1" x14ac:dyDescent="0.3">
      <c r="A47" s="175" t="s">
        <v>242</v>
      </c>
      <c r="B47" s="30" t="s">
        <v>220</v>
      </c>
      <c r="C47" s="130">
        <v>830</v>
      </c>
      <c r="D47" s="173">
        <v>16</v>
      </c>
      <c r="E47" s="173">
        <v>16</v>
      </c>
      <c r="F47" s="130">
        <v>100</v>
      </c>
    </row>
    <row r="48" spans="1:7" ht="33" customHeight="1" x14ac:dyDescent="0.3">
      <c r="A48" s="175" t="s">
        <v>243</v>
      </c>
      <c r="B48" s="174" t="s">
        <v>241</v>
      </c>
      <c r="C48" s="63">
        <v>850</v>
      </c>
      <c r="D48" s="172">
        <v>2626.49</v>
      </c>
      <c r="E48" s="172">
        <v>2626.49</v>
      </c>
      <c r="F48" s="64">
        <v>100</v>
      </c>
    </row>
    <row r="49" spans="1:6" ht="15.6" customHeight="1" x14ac:dyDescent="0.3">
      <c r="A49" s="131"/>
      <c r="B49" s="132"/>
      <c r="C49" s="133"/>
      <c r="D49" s="134"/>
      <c r="E49" s="134"/>
      <c r="F49" s="133"/>
    </row>
    <row r="50" spans="1:6" ht="15.6" customHeight="1" x14ac:dyDescent="0.3">
      <c r="A50" s="131"/>
      <c r="B50" s="132"/>
      <c r="C50" s="133"/>
      <c r="D50" s="134"/>
      <c r="E50" s="134"/>
      <c r="F50" s="133"/>
    </row>
    <row r="51" spans="1:6" ht="15.6" customHeight="1" x14ac:dyDescent="0.3">
      <c r="A51" s="131"/>
      <c r="B51" s="132"/>
      <c r="C51" s="133"/>
      <c r="D51" s="134"/>
      <c r="E51" s="134"/>
      <c r="F51" s="133"/>
    </row>
    <row r="52" spans="1:6" ht="15.6" customHeight="1" x14ac:dyDescent="0.3">
      <c r="A52" s="131"/>
      <c r="B52" s="132"/>
      <c r="C52" s="133"/>
      <c r="D52" s="134"/>
      <c r="E52" s="134"/>
      <c r="F52" s="133"/>
    </row>
    <row r="54" spans="1:6" x14ac:dyDescent="0.3">
      <c r="D54" s="62"/>
      <c r="E54" s="62"/>
    </row>
    <row r="55" spans="1:6" x14ac:dyDescent="0.3">
      <c r="D55" s="62"/>
    </row>
    <row r="57" spans="1:6" x14ac:dyDescent="0.3">
      <c r="D57" s="62"/>
    </row>
    <row r="59" spans="1:6" x14ac:dyDescent="0.3">
      <c r="D59" s="62"/>
    </row>
  </sheetData>
  <mergeCells count="5">
    <mergeCell ref="A37:F37"/>
    <mergeCell ref="A1:F1"/>
    <mergeCell ref="A20:F20"/>
    <mergeCell ref="A29:F29"/>
    <mergeCell ref="A11:F11"/>
  </mergeCells>
  <pageMargins left="0.23622047244094491" right="0.23622047244094491" top="0.23622047244094491" bottom="0.23622047244094491" header="0.31496062992125984" footer="0.31496062992125984"/>
  <pageSetup paperSize="9" scale="11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workbookViewId="0">
      <selection activeCell="D9" sqref="D9"/>
    </sheetView>
  </sheetViews>
  <sheetFormatPr defaultRowHeight="14.4" x14ac:dyDescent="0.3"/>
  <cols>
    <col min="1" max="1" width="25.33203125" customWidth="1"/>
    <col min="2" max="2" width="13" customWidth="1"/>
    <col min="3" max="3" width="13.88671875" customWidth="1"/>
    <col min="4" max="4" width="14.33203125" customWidth="1"/>
    <col min="5" max="5" width="11.77734375" customWidth="1"/>
    <col min="6" max="6" width="12.6640625" customWidth="1"/>
    <col min="7" max="7" width="13" customWidth="1"/>
    <col min="9" max="9" width="15.77734375" customWidth="1"/>
    <col min="10" max="10" width="17.44140625" customWidth="1"/>
    <col min="11" max="11" width="21.109375" customWidth="1"/>
  </cols>
  <sheetData>
    <row r="1" spans="1:9" ht="15.6" x14ac:dyDescent="0.3">
      <c r="A1" s="262" t="s">
        <v>59</v>
      </c>
      <c r="B1" s="262"/>
      <c r="C1" s="262"/>
      <c r="D1" s="262"/>
      <c r="E1" s="262"/>
      <c r="F1" s="262"/>
      <c r="G1" s="262"/>
    </row>
    <row r="2" spans="1:9" ht="15.6" x14ac:dyDescent="0.3">
      <c r="A2" s="15"/>
      <c r="B2" s="12"/>
      <c r="C2" s="12"/>
      <c r="D2" s="12"/>
      <c r="E2" s="12"/>
      <c r="F2" s="12"/>
      <c r="G2" s="12"/>
    </row>
    <row r="3" spans="1:9" ht="87.75" customHeight="1" x14ac:dyDescent="0.3">
      <c r="A3" s="278" t="s">
        <v>13</v>
      </c>
      <c r="B3" s="249" t="s">
        <v>60</v>
      </c>
      <c r="C3" s="249"/>
      <c r="D3" s="249" t="s">
        <v>61</v>
      </c>
      <c r="E3" s="249" t="s">
        <v>62</v>
      </c>
      <c r="F3" s="278" t="s">
        <v>72</v>
      </c>
      <c r="G3" s="249" t="s">
        <v>63</v>
      </c>
    </row>
    <row r="4" spans="1:9" ht="73.5" customHeight="1" x14ac:dyDescent="0.3">
      <c r="A4" s="279"/>
      <c r="B4" s="20" t="s">
        <v>64</v>
      </c>
      <c r="C4" s="20" t="s">
        <v>65</v>
      </c>
      <c r="D4" s="249"/>
      <c r="E4" s="249"/>
      <c r="F4" s="279"/>
      <c r="G4" s="249"/>
    </row>
    <row r="5" spans="1:9" ht="15.6" x14ac:dyDescent="0.3">
      <c r="A5" s="249" t="s">
        <v>66</v>
      </c>
      <c r="B5" s="249"/>
      <c r="C5" s="249"/>
      <c r="D5" s="249"/>
      <c r="E5" s="249"/>
      <c r="F5" s="249"/>
      <c r="G5" s="249"/>
    </row>
    <row r="6" spans="1:9" ht="34.5" customHeight="1" x14ac:dyDescent="0.3">
      <c r="A6" s="282" t="s">
        <v>67</v>
      </c>
      <c r="B6" s="105">
        <f>ос!B8+ос!B9-B8-B9</f>
        <v>172720.22</v>
      </c>
      <c r="C6" s="105">
        <f>ос!C8+ос!C9-C8-C9</f>
        <v>172720.22</v>
      </c>
      <c r="D6" s="280">
        <f>27206-D9</f>
        <v>26050.22</v>
      </c>
      <c r="E6" s="274">
        <v>10</v>
      </c>
      <c r="F6" s="276"/>
      <c r="G6" s="280">
        <v>8461.33</v>
      </c>
    </row>
    <row r="7" spans="1:9" ht="36" customHeight="1" x14ac:dyDescent="0.3">
      <c r="A7" s="283"/>
      <c r="B7" s="49">
        <f>ос!B21+ос!B22</f>
        <v>79448.42</v>
      </c>
      <c r="C7" s="116">
        <f>ос!C21+ос!C22</f>
        <v>76640.5</v>
      </c>
      <c r="D7" s="281"/>
      <c r="E7" s="275"/>
      <c r="F7" s="277"/>
      <c r="G7" s="281"/>
    </row>
    <row r="8" spans="1:9" ht="101.25" customHeight="1" x14ac:dyDescent="0.3">
      <c r="A8" s="14" t="s">
        <v>68</v>
      </c>
      <c r="B8" s="49"/>
      <c r="C8" s="49"/>
      <c r="D8" s="38"/>
      <c r="E8" s="73"/>
      <c r="F8" s="38">
        <f>доходы!E13</f>
        <v>12.77</v>
      </c>
      <c r="G8" s="38"/>
      <c r="I8" s="62"/>
    </row>
    <row r="9" spans="1:9" ht="82.8" x14ac:dyDescent="0.3">
      <c r="A9" s="14" t="s">
        <v>69</v>
      </c>
      <c r="B9" s="106">
        <v>7697.54</v>
      </c>
      <c r="C9" s="106">
        <v>7697.54</v>
      </c>
      <c r="D9" s="38">
        <f>13.4+1142.38</f>
        <v>1155.7800000000002</v>
      </c>
      <c r="E9" s="74"/>
      <c r="F9" s="72"/>
      <c r="G9" s="72"/>
    </row>
    <row r="10" spans="1:9" ht="19.5" customHeight="1" x14ac:dyDescent="0.3">
      <c r="A10" s="272" t="s">
        <v>58</v>
      </c>
      <c r="B10" s="105">
        <f>B6+B8+B9</f>
        <v>180417.76</v>
      </c>
      <c r="C10" s="105">
        <f>C6+C8+C9</f>
        <v>180417.76</v>
      </c>
      <c r="D10" s="280">
        <f>D6+D8+D9</f>
        <v>27206</v>
      </c>
      <c r="E10" s="274">
        <f t="shared" ref="E10:G10" si="0">E6+E8+E9</f>
        <v>10</v>
      </c>
      <c r="F10" s="280">
        <f t="shared" si="0"/>
        <v>12.77</v>
      </c>
      <c r="G10" s="280">
        <f t="shared" si="0"/>
        <v>8461.33</v>
      </c>
      <c r="I10" s="62"/>
    </row>
    <row r="11" spans="1:9" ht="19.5" customHeight="1" x14ac:dyDescent="0.3">
      <c r="A11" s="273"/>
      <c r="B11" s="49">
        <f>B7</f>
        <v>79448.42</v>
      </c>
      <c r="C11" s="116">
        <f>C7</f>
        <v>76640.5</v>
      </c>
      <c r="D11" s="281"/>
      <c r="E11" s="275"/>
      <c r="F11" s="281"/>
      <c r="G11" s="281"/>
    </row>
    <row r="12" spans="1:9" ht="110.4" x14ac:dyDescent="0.3">
      <c r="A12" s="14" t="s">
        <v>70</v>
      </c>
      <c r="B12" s="14"/>
      <c r="C12" s="14"/>
      <c r="D12" s="14"/>
      <c r="E12" s="14"/>
      <c r="F12" s="14"/>
      <c r="G12" s="14"/>
    </row>
    <row r="13" spans="1:9" ht="110.4" x14ac:dyDescent="0.3">
      <c r="A13" s="14" t="s">
        <v>71</v>
      </c>
      <c r="B13" s="77"/>
      <c r="C13" s="77"/>
      <c r="D13" s="14"/>
      <c r="E13" s="14"/>
      <c r="F13" s="14"/>
      <c r="G13" s="14"/>
    </row>
    <row r="14" spans="1:9" ht="15.6" x14ac:dyDescent="0.3">
      <c r="A14" s="17"/>
      <c r="B14" s="12"/>
      <c r="C14" s="12"/>
      <c r="D14" s="12"/>
      <c r="E14" s="12"/>
      <c r="F14" s="12"/>
      <c r="G14" s="12"/>
    </row>
    <row r="15" spans="1:9" ht="15.6" x14ac:dyDescent="0.3">
      <c r="F15" s="17" t="s">
        <v>73</v>
      </c>
    </row>
    <row r="16" spans="1:9" ht="141.75" customHeight="1" x14ac:dyDescent="0.3">
      <c r="A16" s="278" t="s">
        <v>81</v>
      </c>
      <c r="B16" s="249" t="s">
        <v>60</v>
      </c>
      <c r="C16" s="249"/>
      <c r="D16" s="249" t="s">
        <v>61</v>
      </c>
      <c r="E16" s="249" t="s">
        <v>62</v>
      </c>
      <c r="F16" s="278" t="s">
        <v>72</v>
      </c>
      <c r="G16" s="249" t="s">
        <v>63</v>
      </c>
    </row>
    <row r="17" spans="1:11" ht="40.799999999999997" x14ac:dyDescent="0.3">
      <c r="A17" s="279"/>
      <c r="B17" s="20" t="s">
        <v>64</v>
      </c>
      <c r="C17" s="20" t="s">
        <v>65</v>
      </c>
      <c r="D17" s="249"/>
      <c r="E17" s="249"/>
      <c r="F17" s="279"/>
      <c r="G17" s="249"/>
    </row>
    <row r="18" spans="1:11" ht="15.6" x14ac:dyDescent="0.3">
      <c r="A18" s="249" t="s">
        <v>74</v>
      </c>
      <c r="B18" s="249"/>
      <c r="C18" s="249"/>
      <c r="D18" s="249"/>
      <c r="E18" s="249"/>
      <c r="F18" s="249"/>
      <c r="G18" s="249"/>
    </row>
    <row r="19" spans="1:11" ht="29.25" customHeight="1" x14ac:dyDescent="0.3">
      <c r="A19" s="282" t="s">
        <v>75</v>
      </c>
      <c r="B19" s="38">
        <f>ос!B15-ос!B9-ос!B8-B25-B21</f>
        <v>58233.900000000038</v>
      </c>
      <c r="C19" s="38">
        <f>ос!C15-ос!C8-ос!C9-C25</f>
        <v>58593.180000000029</v>
      </c>
      <c r="D19" s="272" t="s">
        <v>76</v>
      </c>
      <c r="E19" s="272" t="s">
        <v>76</v>
      </c>
      <c r="F19" s="272" t="s">
        <v>76</v>
      </c>
      <c r="G19" s="272" t="s">
        <v>76</v>
      </c>
    </row>
    <row r="20" spans="1:11" ht="72.75" customHeight="1" x14ac:dyDescent="0.3">
      <c r="A20" s="283"/>
      <c r="B20" s="129">
        <f>ос!B28-ос!B21-ос!B22-B26</f>
        <v>4326.1799999999912</v>
      </c>
      <c r="C20" s="118">
        <f>ос!C28-ос!C21-ос!C22-C26</f>
        <v>3672.0600000000013</v>
      </c>
      <c r="D20" s="273"/>
      <c r="E20" s="273"/>
      <c r="F20" s="273"/>
      <c r="G20" s="273"/>
    </row>
    <row r="21" spans="1:11" ht="108" customHeight="1" x14ac:dyDescent="0.3">
      <c r="A21" s="14" t="s">
        <v>77</v>
      </c>
      <c r="B21" s="28"/>
      <c r="C21" s="38"/>
      <c r="D21" s="4" t="s">
        <v>76</v>
      </c>
      <c r="E21" s="4" t="s">
        <v>76</v>
      </c>
      <c r="F21" s="4" t="s">
        <v>76</v>
      </c>
      <c r="G21" s="14"/>
    </row>
    <row r="22" spans="1:11" ht="82.8" x14ac:dyDescent="0.3">
      <c r="A22" s="14" t="s">
        <v>78</v>
      </c>
      <c r="B22" s="67"/>
      <c r="C22" s="71"/>
      <c r="D22" s="4" t="s">
        <v>76</v>
      </c>
      <c r="E22" s="4" t="s">
        <v>76</v>
      </c>
      <c r="F22" s="4" t="s">
        <v>76</v>
      </c>
      <c r="G22" s="14"/>
    </row>
    <row r="23" spans="1:11" x14ac:dyDescent="0.3">
      <c r="A23" s="282" t="s">
        <v>58</v>
      </c>
      <c r="B23" s="38">
        <f>B19+B21</f>
        <v>58233.900000000038</v>
      </c>
      <c r="C23" s="38">
        <f>C19+C21</f>
        <v>58593.180000000029</v>
      </c>
      <c r="D23" s="37"/>
      <c r="E23" s="37"/>
      <c r="F23" s="37"/>
      <c r="G23" s="14"/>
    </row>
    <row r="24" spans="1:11" x14ac:dyDescent="0.3">
      <c r="A24" s="283"/>
      <c r="B24" s="38">
        <f>B20</f>
        <v>4326.1799999999912</v>
      </c>
      <c r="C24" s="23">
        <f t="shared" ref="C24:G24" si="1">C20</f>
        <v>3672.0600000000013</v>
      </c>
      <c r="D24" s="23" t="str">
        <f>D19</f>
        <v>-</v>
      </c>
      <c r="E24" s="23">
        <f t="shared" si="1"/>
        <v>0</v>
      </c>
      <c r="F24" s="23">
        <f t="shared" si="1"/>
        <v>0</v>
      </c>
      <c r="G24" s="23">
        <f t="shared" si="1"/>
        <v>0</v>
      </c>
    </row>
    <row r="25" spans="1:11" x14ac:dyDescent="0.3">
      <c r="A25" s="272" t="s">
        <v>79</v>
      </c>
      <c r="B25" s="38">
        <v>33540.699999999997</v>
      </c>
      <c r="C25" s="38">
        <v>33396.15</v>
      </c>
      <c r="D25" s="87"/>
      <c r="E25" s="87"/>
      <c r="F25" s="87"/>
      <c r="G25" s="87"/>
    </row>
    <row r="26" spans="1:11" ht="60" customHeight="1" x14ac:dyDescent="0.3">
      <c r="A26" s="273"/>
      <c r="B26" s="201">
        <v>7350.17</v>
      </c>
      <c r="C26" s="116">
        <v>4667.0200000000004</v>
      </c>
      <c r="D26" s="79" t="s">
        <v>76</v>
      </c>
      <c r="E26" s="79" t="s">
        <v>76</v>
      </c>
      <c r="F26" s="79" t="s">
        <v>76</v>
      </c>
      <c r="G26" s="79"/>
    </row>
    <row r="27" spans="1:11" x14ac:dyDescent="0.3">
      <c r="A27" s="86" t="s">
        <v>153</v>
      </c>
      <c r="B27" s="68">
        <v>110667.47</v>
      </c>
      <c r="C27" s="68">
        <v>110667.47</v>
      </c>
      <c r="D27" s="68">
        <f>29199.01+10744.18</f>
        <v>39943.19</v>
      </c>
      <c r="E27" s="69">
        <v>5</v>
      </c>
      <c r="F27" s="60"/>
      <c r="G27" s="60"/>
    </row>
    <row r="28" spans="1:11" ht="18" x14ac:dyDescent="0.3">
      <c r="A28" s="16"/>
      <c r="J28" s="62"/>
      <c r="K28" s="62"/>
    </row>
    <row r="29" spans="1:11" ht="15.6" x14ac:dyDescent="0.3">
      <c r="A29" s="12"/>
      <c r="B29" s="12"/>
      <c r="C29" s="12"/>
      <c r="D29" s="12"/>
      <c r="E29" s="12"/>
      <c r="F29" s="12"/>
      <c r="G29" s="12"/>
      <c r="J29" s="81"/>
      <c r="K29" s="119"/>
    </row>
    <row r="30" spans="1:11" ht="15.6" x14ac:dyDescent="0.3">
      <c r="A30" s="15" t="s">
        <v>80</v>
      </c>
      <c r="B30" s="12"/>
      <c r="C30" s="12"/>
      <c r="D30" s="12"/>
      <c r="E30" s="12"/>
      <c r="F30" s="12"/>
      <c r="G30" s="12"/>
      <c r="J30" s="62"/>
      <c r="K30" s="62"/>
    </row>
    <row r="31" spans="1:11" ht="15.6" x14ac:dyDescent="0.3">
      <c r="A31" s="15" t="s">
        <v>186</v>
      </c>
      <c r="B31" s="12"/>
      <c r="C31" s="12"/>
      <c r="D31" s="12"/>
      <c r="E31" s="21" t="s">
        <v>82</v>
      </c>
      <c r="F31" s="19"/>
      <c r="G31" s="12"/>
      <c r="J31" s="62"/>
    </row>
    <row r="32" spans="1:11" ht="15.6" x14ac:dyDescent="0.3">
      <c r="A32" s="15" t="s">
        <v>185</v>
      </c>
      <c r="B32" s="12"/>
      <c r="C32" s="12"/>
      <c r="E32" s="12"/>
      <c r="F32" s="12"/>
      <c r="G32" s="12"/>
      <c r="K32" s="62"/>
    </row>
    <row r="33" spans="1:10" ht="15.6" x14ac:dyDescent="0.3">
      <c r="A33" s="15"/>
      <c r="B33" s="12"/>
      <c r="C33" s="12"/>
      <c r="D33" s="12"/>
      <c r="E33" s="12"/>
      <c r="F33" s="12"/>
      <c r="G33" s="12"/>
      <c r="J33" s="62"/>
    </row>
    <row r="34" spans="1:10" ht="15.6" x14ac:dyDescent="0.3">
      <c r="A34" s="15" t="s">
        <v>187</v>
      </c>
      <c r="B34" s="12"/>
      <c r="C34" s="12"/>
      <c r="D34" s="12"/>
      <c r="E34" s="27" t="s">
        <v>82</v>
      </c>
      <c r="F34" s="27"/>
      <c r="G34" s="12"/>
    </row>
    <row r="35" spans="1:10" ht="15.6" x14ac:dyDescent="0.3">
      <c r="A35" s="15" t="s">
        <v>184</v>
      </c>
      <c r="B35" s="12"/>
      <c r="C35" s="12"/>
      <c r="D35" s="12"/>
      <c r="E35" s="12"/>
      <c r="F35" s="12"/>
      <c r="G35" s="12"/>
    </row>
    <row r="36" spans="1:10" ht="15.6" x14ac:dyDescent="0.3">
      <c r="A36" s="15"/>
      <c r="B36" s="12"/>
      <c r="C36" s="12"/>
      <c r="D36" s="12"/>
      <c r="E36" s="12"/>
      <c r="F36" s="12"/>
      <c r="G36" s="12"/>
    </row>
    <row r="37" spans="1:10" ht="15.6" x14ac:dyDescent="0.3">
      <c r="A37" s="15"/>
      <c r="B37" s="12"/>
      <c r="C37" s="12"/>
      <c r="D37" s="12"/>
      <c r="E37" s="12"/>
      <c r="F37" s="12"/>
      <c r="G37" s="12"/>
    </row>
    <row r="38" spans="1:10" ht="15.6" x14ac:dyDescent="0.3">
      <c r="A38" s="15" t="s">
        <v>285</v>
      </c>
      <c r="B38" s="12"/>
      <c r="C38" s="12"/>
      <c r="D38" s="12"/>
      <c r="E38" s="12"/>
      <c r="F38" s="15"/>
      <c r="G38" s="12"/>
    </row>
    <row r="39" spans="1:10" ht="15.6" x14ac:dyDescent="0.3">
      <c r="A39" s="12"/>
      <c r="B39" s="12"/>
      <c r="C39" s="12"/>
      <c r="D39" s="12"/>
      <c r="E39" s="12"/>
      <c r="F39" s="12"/>
      <c r="G39" s="12"/>
    </row>
  </sheetData>
  <mergeCells count="32">
    <mergeCell ref="A19:A20"/>
    <mergeCell ref="A1:G1"/>
    <mergeCell ref="F3:F4"/>
    <mergeCell ref="B16:C16"/>
    <mergeCell ref="D16:D17"/>
    <mergeCell ref="E16:E17"/>
    <mergeCell ref="G16:G17"/>
    <mergeCell ref="B3:C3"/>
    <mergeCell ref="D3:D4"/>
    <mergeCell ref="E3:E4"/>
    <mergeCell ref="G3:G4"/>
    <mergeCell ref="A5:G5"/>
    <mergeCell ref="A3:A4"/>
    <mergeCell ref="A6:A7"/>
    <mergeCell ref="G6:G7"/>
    <mergeCell ref="D6:D7"/>
    <mergeCell ref="A25:A26"/>
    <mergeCell ref="E6:E7"/>
    <mergeCell ref="F6:F7"/>
    <mergeCell ref="A18:G18"/>
    <mergeCell ref="A16:A17"/>
    <mergeCell ref="F16:F17"/>
    <mergeCell ref="E10:E11"/>
    <mergeCell ref="F10:F11"/>
    <mergeCell ref="G10:G11"/>
    <mergeCell ref="A10:A11"/>
    <mergeCell ref="D10:D11"/>
    <mergeCell ref="A23:A24"/>
    <mergeCell ref="D19:D20"/>
    <mergeCell ref="E19:E20"/>
    <mergeCell ref="F19:F20"/>
    <mergeCell ref="G19:G20"/>
  </mergeCells>
  <pageMargins left="0.7" right="0.7" top="0.75" bottom="0.75" header="0.3" footer="0.3"/>
  <pageSetup paperSize="9" scale="82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Раздел 1</vt:lpstr>
      <vt:lpstr>Таб. 1.1,1.2</vt:lpstr>
      <vt:lpstr>ос</vt:lpstr>
      <vt:lpstr>дебет кредит</vt:lpstr>
      <vt:lpstr>доходы</vt:lpstr>
      <vt:lpstr>2.5.</vt:lpstr>
      <vt:lpstr>2.6-2.8</vt:lpstr>
      <vt:lpstr>2.9</vt:lpstr>
      <vt:lpstr>3</vt:lpstr>
      <vt:lpstr>'2.9'!Область_печати</vt:lpstr>
      <vt:lpstr>'3'!Область_печати</vt:lpstr>
      <vt:lpstr>ос!Область_печати</vt:lpstr>
      <vt:lpstr>'Раздел 1'!Область_печати</vt:lpstr>
      <vt:lpstr>'Таб. 1.1,1.2'!Область_печати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2022-02-03T02:52:09Z</cp:lastPrinted>
  <dcterms:created xsi:type="dcterms:W3CDTF">2013-02-21T22:48:47Z</dcterms:created>
  <dcterms:modified xsi:type="dcterms:W3CDTF">2022-02-03T03:24:58Z</dcterms:modified>
</cp:coreProperties>
</file>