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90" yWindow="-390" windowWidth="15015" windowHeight="9960" tabRatio="457" activeTab="1"/>
  </bookViews>
  <sheets>
    <sheet name="Раздел 1" sheetId="10" r:id="rId1"/>
    <sheet name="Таб. 1.1,1.2" sheetId="11" r:id="rId2"/>
    <sheet name="ос" sheetId="1" r:id="rId3"/>
    <sheet name="дебет кредит" sheetId="4" r:id="rId4"/>
    <sheet name="доходы" sheetId="5" r:id="rId5"/>
    <sheet name="2.5" sheetId="13" r:id="rId6"/>
    <sheet name="2.6-2.8" sheetId="3" r:id="rId7"/>
    <sheet name="2.9" sheetId="6" r:id="rId8"/>
    <sheet name="3" sheetId="7" r:id="rId9"/>
    <sheet name="Лист1" sheetId="9" r:id="rId10"/>
    <sheet name="Лист2" sheetId="12" r:id="rId11"/>
  </sheets>
  <definedNames>
    <definedName name="_xlnm.Print_Area" localSheetId="7">'2.9'!$A$1:$F$73</definedName>
    <definedName name="_xlnm.Print_Area" localSheetId="0">'Раздел 1'!$A$1:$L$32</definedName>
  </definedNames>
  <calcPr calcId="144525"/>
</workbook>
</file>

<file path=xl/calcChain.xml><?xml version="1.0" encoding="utf-8"?>
<calcChain xmlns="http://schemas.openxmlformats.org/spreadsheetml/2006/main">
  <c r="D9" i="1" l="1"/>
  <c r="E68" i="6" l="1"/>
  <c r="D68" i="6"/>
  <c r="E56" i="6"/>
  <c r="D56" i="6"/>
  <c r="F32" i="6"/>
  <c r="D32" i="4" l="1"/>
  <c r="D30" i="4"/>
  <c r="D29" i="4"/>
  <c r="D27" i="4"/>
  <c r="D11" i="4" l="1"/>
  <c r="F30" i="11" l="1"/>
  <c r="I7" i="13"/>
  <c r="I8" i="13"/>
  <c r="I9" i="13"/>
  <c r="I10" i="13"/>
  <c r="I11" i="13"/>
  <c r="I12" i="13"/>
  <c r="I14" i="13"/>
  <c r="I15" i="13"/>
  <c r="I16" i="13"/>
  <c r="I18" i="13"/>
  <c r="I19" i="13"/>
  <c r="I20" i="13"/>
  <c r="I21" i="13"/>
  <c r="I22" i="13"/>
  <c r="I24" i="13"/>
  <c r="I25" i="13"/>
  <c r="I26" i="13"/>
  <c r="I28" i="13"/>
  <c r="I29" i="13"/>
  <c r="I30" i="13"/>
  <c r="I31" i="13"/>
  <c r="I32" i="13"/>
  <c r="I33" i="13"/>
  <c r="I34" i="13"/>
  <c r="I35" i="13"/>
  <c r="I36" i="13"/>
  <c r="I37" i="13"/>
  <c r="I40" i="13"/>
  <c r="I41" i="13"/>
  <c r="I42" i="13"/>
  <c r="I43" i="13"/>
  <c r="I45" i="13"/>
  <c r="I6" i="13"/>
  <c r="G34" i="11" l="1"/>
  <c r="H34" i="11"/>
  <c r="C11" i="1" l="1"/>
  <c r="D34" i="11"/>
  <c r="B16" i="4" l="1"/>
  <c r="D10" i="7" l="1"/>
  <c r="C23" i="7" l="1"/>
  <c r="B11" i="7"/>
  <c r="F11" i="6" l="1"/>
  <c r="F31" i="11" l="1"/>
  <c r="F32" i="11"/>
  <c r="F33" i="11"/>
  <c r="C34" i="11"/>
  <c r="B34" i="11"/>
  <c r="F8" i="6" l="1"/>
  <c r="D23" i="4" l="1"/>
  <c r="D12" i="4"/>
  <c r="D5" i="4"/>
  <c r="D6" i="4"/>
  <c r="D10" i="4" l="1"/>
  <c r="C16" i="4"/>
  <c r="C38" i="4"/>
  <c r="D8" i="4"/>
  <c r="B38" i="4"/>
  <c r="E72" i="6" l="1"/>
  <c r="E10" i="6"/>
  <c r="D40" i="6" l="1"/>
  <c r="C8" i="1" l="1"/>
  <c r="E10" i="7"/>
  <c r="F10" i="7"/>
  <c r="G10" i="7"/>
  <c r="D72" i="6" l="1"/>
  <c r="E60" i="6"/>
  <c r="D60" i="6"/>
  <c r="E52" i="6"/>
  <c r="D52" i="6"/>
  <c r="E48" i="6"/>
  <c r="D48" i="6"/>
  <c r="E44" i="6"/>
  <c r="D44" i="6"/>
  <c r="D17" i="5" l="1"/>
  <c r="E17" i="5"/>
  <c r="C10" i="7" l="1"/>
  <c r="C11" i="7"/>
  <c r="D10" i="6" l="1"/>
  <c r="C15" i="1" l="1"/>
  <c r="B15" i="1"/>
  <c r="C24" i="7"/>
  <c r="D24" i="7"/>
  <c r="E24" i="7"/>
  <c r="F24" i="7"/>
  <c r="G24" i="7"/>
  <c r="D8" i="1"/>
  <c r="E64" i="6" l="1"/>
  <c r="E74" i="6" s="1"/>
  <c r="D64" i="6"/>
  <c r="D74" i="6" s="1"/>
  <c r="E40" i="6"/>
  <c r="D24" i="1" l="1"/>
  <c r="D10" i="1"/>
  <c r="D11" i="1"/>
  <c r="D12" i="1"/>
  <c r="D13" i="1"/>
  <c r="D14" i="1"/>
  <c r="D21" i="1" l="1"/>
  <c r="D25" i="1"/>
  <c r="B28" i="1"/>
  <c r="C28" i="1"/>
  <c r="D23" i="1"/>
</calcChain>
</file>

<file path=xl/comments1.xml><?xml version="1.0" encoding="utf-8"?>
<comments xmlns="http://schemas.openxmlformats.org/spreadsheetml/2006/main">
  <authors>
    <author>BUKHGALTER</author>
  </authors>
  <commentList>
    <comment ref="F28" authorId="0">
      <text>
        <r>
          <rPr>
            <b/>
            <sz val="8"/>
            <color indexed="81"/>
            <rFont val="Tahoma"/>
            <family val="2"/>
            <charset val="204"/>
          </rPr>
          <t>BUKHGALTER: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7"/>
            <color indexed="81"/>
            <rFont val="Tahoma"/>
            <family val="2"/>
            <charset val="204"/>
          </rPr>
          <t>Средняя из ЗП-образования, только списочный состав ( без внешних совместителей)</t>
        </r>
      </text>
    </comment>
  </commentList>
</comments>
</file>

<file path=xl/sharedStrings.xml><?xml version="1.0" encoding="utf-8"?>
<sst xmlns="http://schemas.openxmlformats.org/spreadsheetml/2006/main" count="694" uniqueCount="420">
  <si>
    <t>Раздел 2 "Результат деятельности учреждения"</t>
  </si>
  <si>
    <t>Наименование нефинансовых активов</t>
  </si>
  <si>
    <t>Предыдущий отчетный год, тыс.руб.</t>
  </si>
  <si>
    <t>Отчетный год, тыс.руб</t>
  </si>
  <si>
    <t>% изменения</t>
  </si>
  <si>
    <t>Общая сумма выставленных требований в возмещение ущерба по недостачам и хищениям, тыс.руб.</t>
  </si>
  <si>
    <t>Недвижимое имущество</t>
  </si>
  <si>
    <t>Машины и оборудование</t>
  </si>
  <si>
    <t>Транспортные средства</t>
  </si>
  <si>
    <t>Производственный и хозяйственный инвентарь</t>
  </si>
  <si>
    <t>Библиотечный фонд</t>
  </si>
  <si>
    <t>Прочие основные средства</t>
  </si>
  <si>
    <t>2.1.1. Информация о балансовой  стоимости нефинансовых активов</t>
  </si>
  <si>
    <t>2.1.2. Информация о остаточной стоимости нефинансовых активов</t>
  </si>
  <si>
    <t>2.2. Анализ дебиторской задолженности учреждения</t>
  </si>
  <si>
    <t>Наименование показателя</t>
  </si>
  <si>
    <t>Причины образования задолженности</t>
  </si>
  <si>
    <t>в том числе:</t>
  </si>
  <si>
    <t>нереальная к взысканию дебиторская задолженность</t>
  </si>
  <si>
    <t>ВСЕГО:</t>
  </si>
  <si>
    <t>Услуги связи</t>
  </si>
  <si>
    <t>2.3. Анализ кредиторской задолженности учреждения в разрезе КБК</t>
  </si>
  <si>
    <t>ГСМ (340)</t>
  </si>
  <si>
    <t>2.4. Информация о доходах, полученных от оказания платных услуг (выполнения работ), доходах от осуществления иных видов деятельности, не являющихся основными</t>
  </si>
  <si>
    <t>Наименования платной услуги (работы), иного вида деятельно-сти</t>
  </si>
  <si>
    <t>Единица из-мерения платной услуги (ра-боты)</t>
  </si>
  <si>
    <t>Цена на ед. платной услуги (ра-боты), руб.</t>
  </si>
  <si>
    <t>Сумма до-ходов от оказания услуги (ра-боты), тыс.руб.</t>
  </si>
  <si>
    <t>Сумма доходов от осуществле-ния иных видов деятельности, не являющихся основным, тыс.руб.</t>
  </si>
  <si>
    <t>х</t>
  </si>
  <si>
    <t>чел.</t>
  </si>
  <si>
    <t>Продукция учебных мастерских</t>
  </si>
  <si>
    <t>шт.</t>
  </si>
  <si>
    <t>Наименование показателей (услуг, работ)</t>
  </si>
  <si>
    <t>Статистическое наблюдение</t>
  </si>
  <si>
    <t>2.6. Количество потребителей, воспользовавшихся услугами (работами)</t>
  </si>
  <si>
    <t>учреждения (в том числе, платными)</t>
  </si>
  <si>
    <t xml:space="preserve">Вид услуги (работы)
(работы)
</t>
  </si>
  <si>
    <t>Общее количество потребителей, воспользовавшихся услугами (работами)</t>
  </si>
  <si>
    <t>бесплатно</t>
  </si>
  <si>
    <t>частично платно</t>
  </si>
  <si>
    <t>полностью платно</t>
  </si>
  <si>
    <t>подготовка переподготовка рабочих кадров</t>
  </si>
  <si>
    <t>2.7. Информация о проверках деятельности учреждения</t>
  </si>
  <si>
    <t>Наименование проверяющего органа</t>
  </si>
  <si>
    <t>Дата проведения проверки</t>
  </si>
  <si>
    <t>Тема проверки</t>
  </si>
  <si>
    <t>Меры, принятые по их устранению</t>
  </si>
  <si>
    <t>Основные замечания</t>
  </si>
  <si>
    <t>2.8. Информация о жалобах потребителей</t>
  </si>
  <si>
    <t>Наименование субъекта</t>
  </si>
  <si>
    <t>Суть жало-бы</t>
  </si>
  <si>
    <t>Количество жалоб потребителей</t>
  </si>
  <si>
    <t>Меры, принятые по результатам   рассмотрения жалоб</t>
  </si>
  <si>
    <t>№ п/п</t>
  </si>
  <si>
    <t xml:space="preserve">Наименование показателя  </t>
  </si>
  <si>
    <t xml:space="preserve">КОСГУ </t>
  </si>
  <si>
    <t>Плановый объем поступлений, тыс.руб.</t>
  </si>
  <si>
    <t>Кассовый объем, тыс.руб.</t>
  </si>
  <si>
    <t>Процент исполнения, %</t>
  </si>
  <si>
    <t>Остаток средств на начало года</t>
  </si>
  <si>
    <t>Поступления, всего</t>
  </si>
  <si>
    <t>2.1.</t>
  </si>
  <si>
    <t>Субсидии на выполнение государственного задания</t>
  </si>
  <si>
    <t>2.2.</t>
  </si>
  <si>
    <t>Целевые субсидии</t>
  </si>
  <si>
    <t>2.3.</t>
  </si>
  <si>
    <t>Бюджетные инвестиции</t>
  </si>
  <si>
    <t>2.4.</t>
  </si>
  <si>
    <t>Поступления от оказания учреждением услуг (выполнения работ) на платной основе</t>
  </si>
  <si>
    <t>2.5.</t>
  </si>
  <si>
    <t>Публичные обязательства перед физическими лицами в денежной форме, полномочия по исполнению которых от имени министерства переданы в установленном порядке учреждению</t>
  </si>
  <si>
    <t>2.6.</t>
  </si>
  <si>
    <t>Общая сумма прибыли АУ после налогообложения в отчетном периоде от оказания частично платных и полностью платных услуг (работ)</t>
  </si>
  <si>
    <t xml:space="preserve">2.9. Информация о суммах плановых и кассовых поступлений и выплат (с учетом возвратов)
РзПр _____ ЦС ___________ ВР ____*
</t>
  </si>
  <si>
    <t>Продолжение п.2.9.</t>
  </si>
  <si>
    <t>Наименование показателя выплаты</t>
  </si>
  <si>
    <t>КОСГУ</t>
  </si>
  <si>
    <t>Плановый объем выплат, тыс.руб.</t>
  </si>
  <si>
    <t>Кассовые выплаты, тыс.руб.</t>
  </si>
  <si>
    <t>Процент исполнения бюджетной сметы, %</t>
  </si>
  <si>
    <t>Выплаты, всего</t>
  </si>
  <si>
    <t>3.1.</t>
  </si>
  <si>
    <t>Заработная плата</t>
  </si>
  <si>
    <t>3.2.</t>
  </si>
  <si>
    <t>Прочие выплаты</t>
  </si>
  <si>
    <t>3.3.</t>
  </si>
  <si>
    <t>Начисления на выплаты по оплате труда</t>
  </si>
  <si>
    <t>3.4.</t>
  </si>
  <si>
    <t>3.5.</t>
  </si>
  <si>
    <t>Транспортные услуги</t>
  </si>
  <si>
    <t>3.6.</t>
  </si>
  <si>
    <t>Коммунальные услуги</t>
  </si>
  <si>
    <t>3.7.</t>
  </si>
  <si>
    <t>Арендная плата за пользование имуществом</t>
  </si>
  <si>
    <t>3.8.</t>
  </si>
  <si>
    <t>Расходы на текущий ремонт</t>
  </si>
  <si>
    <t>3.9.</t>
  </si>
  <si>
    <t xml:space="preserve">Расходы на капитальный ремонт </t>
  </si>
  <si>
    <t>3.10.</t>
  </si>
  <si>
    <t>Другие расходы по содержанию имущества</t>
  </si>
  <si>
    <t>3.11.</t>
  </si>
  <si>
    <t>Прочие работы, услуги</t>
  </si>
  <si>
    <t>3.12.</t>
  </si>
  <si>
    <t>Пособия по социальной помощи населению</t>
  </si>
  <si>
    <t>3.13.</t>
  </si>
  <si>
    <t>Уплата налогов в бюджеты всех уровней</t>
  </si>
  <si>
    <t>3.15.</t>
  </si>
  <si>
    <t>Расходы на приобретение основных средств</t>
  </si>
  <si>
    <t>3.16.</t>
  </si>
  <si>
    <t>Приобретение медикаментов, перевяз. средств</t>
  </si>
  <si>
    <t>3.17.</t>
  </si>
  <si>
    <t>Приобретение продуктов питания</t>
  </si>
  <si>
    <t>3.18.</t>
  </si>
  <si>
    <t>Другие расходы на приобретение мат. запасов</t>
  </si>
  <si>
    <t>Итого:</t>
  </si>
  <si>
    <t>Раздел 3 "Информация об использовании имущества, закрепленного за учреждением"</t>
  </si>
  <si>
    <t>Общая балансовая (остаточная) стоимость, тыс.руб.</t>
  </si>
  <si>
    <t>Общая площадь объектов недвижимого имущества, кв.м</t>
  </si>
  <si>
    <t>Кол-во объектов недвижимого имущества, шт.</t>
  </si>
  <si>
    <t>Объем средств, направленный на содержание имущества, тыс. руб.</t>
  </si>
  <si>
    <t>на начало года</t>
  </si>
  <si>
    <t>на конец года</t>
  </si>
  <si>
    <t>Информация об объектах недвижимого имущества</t>
  </si>
  <si>
    <t>Недвижимое имущество, находящееся у учреждения на праве оперативного управления</t>
  </si>
  <si>
    <t>Недвижимое имущество, находящееся у учреждения на праве оперативного управления и переданного в аренду</t>
  </si>
  <si>
    <t>Недвижимое имущество, находящееся у учреждения на праве оперативного управления и переданного в безвозмездное пользование</t>
  </si>
  <si>
    <t>Недвижимое имущество, приобретенное учреждением в отчетном году за счет средств, выделенных министерством образования и науки края на указанные цели</t>
  </si>
  <si>
    <t>Недвижимое имущество, приобретенное учреждением в отчетном году за счет доходов, полученных от платных услуг и осуществления иных видов деятельности, не являющихся основными</t>
  </si>
  <si>
    <t xml:space="preserve">Объем средств, полученных в отчетном году от распоряжения имуществом, тыс. руб.
</t>
  </si>
  <si>
    <t>Продолжение раздела 3</t>
  </si>
  <si>
    <t>Информация об объектах движимого имущества</t>
  </si>
  <si>
    <t>Движимое имущество, находящееся у учреждения на праве оперативного управления</t>
  </si>
  <si>
    <t>-</t>
  </si>
  <si>
    <t>Движимое имущество, находящееся у учреждения на праве оперативного управления и переданного в аренду</t>
  </si>
  <si>
    <t>Движимое имущество, находящееся у учреждения на праве оперативного управления и переданного в безвозмездное пользование</t>
  </si>
  <si>
    <t>Особо ценное движимое имущество, находящееся у учреждения на праве оперативного управления</t>
  </si>
  <si>
    <t>Руководитель финансово-</t>
  </si>
  <si>
    <t xml:space="preserve">Наименование показателя
</t>
  </si>
  <si>
    <t xml:space="preserve">экономической службы          ________________          </t>
  </si>
  <si>
    <t xml:space="preserve">    И.А. Свенторжицкая</t>
  </si>
  <si>
    <t>Балансовая стоимость нефинансовых активов</t>
  </si>
  <si>
    <t>Остаточная стоимость нефинансовых активов</t>
  </si>
  <si>
    <t>3.19.</t>
  </si>
  <si>
    <t>3.20.</t>
  </si>
  <si>
    <t>3.21.</t>
  </si>
  <si>
    <t>ИТОГО</t>
  </si>
  <si>
    <t>Значения показателей государственного  
задания (промежуточные, итоговые)</t>
  </si>
  <si>
    <t xml:space="preserve">текущий год     </t>
  </si>
  <si>
    <t xml:space="preserve">Ответственный исполнитель ________________         </t>
  </si>
  <si>
    <t xml:space="preserve">предшествующий год </t>
  </si>
  <si>
    <t>Единица измерения</t>
  </si>
  <si>
    <t>Источник информации о фактическом значении показателя</t>
  </si>
  <si>
    <t>не своевременно выставленный счет</t>
  </si>
  <si>
    <t>Коммунальные услуги (223)</t>
  </si>
  <si>
    <t>Услуги связи (221)</t>
  </si>
  <si>
    <t>Субсидии на иные цели (180)</t>
  </si>
  <si>
    <t>БП - бюджетный прием</t>
  </si>
  <si>
    <t>ФП - фактическое выполнение КЦП (принято человек)</t>
  </si>
  <si>
    <t>ПП - утвержденные КЦП, в соответствии с распоряжением министерства</t>
  </si>
  <si>
    <t>СК - сохранность контингента</t>
  </si>
  <si>
    <t>ЧН - численность отчисленных по неуважительным причинам в текущем периоде (исключены за правонарушения, самовольно ушли, исключены за неуспеваемость)</t>
  </si>
  <si>
    <t>СГ - среднегодовая численность контингента = численность обучающихся на начало календарного года + численность обучающихся на</t>
  </si>
  <si>
    <t xml:space="preserve">ДК - доля выпускников, получивших установленную и выше средней для данной профессии квалификацию </t>
  </si>
  <si>
    <t>КК - количество выпускников, получивших установленный и повышенный разряд для данной профессии</t>
  </si>
  <si>
    <t>KB - общее количество выпускников</t>
  </si>
  <si>
    <t>ДТ - доля выпускников, трудоустроившихся не позднее завершения первого года после выпуска</t>
  </si>
  <si>
    <t>КН - количество выпускников направленных на работу</t>
  </si>
  <si>
    <t>КО - количество выпускников, продолживших обучение</t>
  </si>
  <si>
    <t>КА - количество выпускников, призванных в Вооруженные силы Российской Федерации</t>
  </si>
  <si>
    <t>КД - количество выпускников, находящихся в декретном отпуске или отпуске по уходу за ребенком до 1,5 лет</t>
  </si>
  <si>
    <t>ДЗ - доля закрепившихся выпускников</t>
  </si>
  <si>
    <t>КЗ - количество выпускников, закрепившихся на производстве в течение двух лет после выпуска</t>
  </si>
  <si>
    <t>КН2 - количество выпускников направленных на работу 2 года назад от отчетного периода</t>
  </si>
  <si>
    <t>ДР - доля обучающихся по программам НПО и ПП, в реализации которых участвуют работодатели</t>
  </si>
  <si>
    <t>КР - количество обучающихся по программам НПО и ПП, в реализации которых участвуют работодатели</t>
  </si>
  <si>
    <t>ЧО - общая численность обучающихся по программам НПО и ПП</t>
  </si>
  <si>
    <t xml:space="preserve">ДИПР - доля педагогических и руководящих работников, прошедших стажировку </t>
  </si>
  <si>
    <t>КИПР - количество педагогических и руководящих работников, прошедших стажировку</t>
  </si>
  <si>
    <t>ЧИПР - общая численность педагогических и руководящих работников</t>
  </si>
  <si>
    <t>ДПР - доля преподавателей (без мастеров п/о) со стажем работы до 5 лет</t>
  </si>
  <si>
    <t>КПР - количество преподавателей (без мастеров п/о) со стажем работы до 5 лет</t>
  </si>
  <si>
    <t>ЧПР - общая численность преподавателей (без мастеров п/о)</t>
  </si>
  <si>
    <t xml:space="preserve">СЧ - соотношение численности преподавателей, мастеров п/о и численности прочего персонала учреждения </t>
  </si>
  <si>
    <t>ЧМ - численность мастеров п/о</t>
  </si>
  <si>
    <t>ЧПП - численность прочего персонала учреждения (руководящие работники, учебно-вспомогательный и обслуживающий персонал, педагогические работники, не осуществляющие учебный процесс)</t>
  </si>
  <si>
    <t>конец отчетного периода : 2 =</t>
  </si>
  <si>
    <t>Расчеты с плательщиками прочих доходов (180)</t>
  </si>
  <si>
    <t>Расчеты с плательщиками доходов от оказания платных услуг (130)</t>
  </si>
  <si>
    <t>Расчеты с плательщиками доходов от собственности (120)</t>
  </si>
  <si>
    <t>Прочие расходы (226)</t>
  </si>
  <si>
    <t>Материальные запасы (340)</t>
  </si>
  <si>
    <t>Налоги (земельный, имущество, транспортный)(290)</t>
  </si>
  <si>
    <t>Депонированная стипендия, невыплаченная стипендия (290)</t>
  </si>
  <si>
    <t>Образовательные услуги (платное обучение)</t>
  </si>
  <si>
    <t>услуга</t>
  </si>
  <si>
    <t>Курсы профессиональной подготовки</t>
  </si>
  <si>
    <t>Койко-место</t>
  </si>
  <si>
    <t>койко/сутки</t>
  </si>
  <si>
    <t>проживание студентов в общ</t>
  </si>
  <si>
    <t>месяц</t>
  </si>
  <si>
    <t>Возмещение расходов арендаторами</t>
  </si>
  <si>
    <t>Аренда помещений</t>
  </si>
  <si>
    <t>кв.м</t>
  </si>
  <si>
    <t>Прочие (выдача копии дипломов)</t>
  </si>
  <si>
    <t>шт</t>
  </si>
  <si>
    <t>Пожертвование</t>
  </si>
  <si>
    <t>2014 г.</t>
  </si>
  <si>
    <t>Реализация программ среднего профессионального образования (программ подготовки квалифицированных рабочих, служащих)</t>
  </si>
  <si>
    <t>Реализация программ среднего профессионального образования (программ подготовки специалистов среднего звена)</t>
  </si>
  <si>
    <t xml:space="preserve">             _</t>
  </si>
  <si>
    <t>Выплата стипендий</t>
  </si>
  <si>
    <t>Выплата государственных премий, денежных компенсаций, надбавок и иных выплат</t>
  </si>
  <si>
    <t>Расходы по исковым требованиям</t>
  </si>
  <si>
    <t>Приобретение (изготовление) специальной продукции</t>
  </si>
  <si>
    <t>3.22.</t>
  </si>
  <si>
    <t>3.23.</t>
  </si>
  <si>
    <t>3.24.</t>
  </si>
  <si>
    <t>3.25.</t>
  </si>
  <si>
    <t>3.26.</t>
  </si>
  <si>
    <t>3.27.</t>
  </si>
  <si>
    <t>3.28.</t>
  </si>
  <si>
    <t>3.29.</t>
  </si>
  <si>
    <t>3.30.</t>
  </si>
  <si>
    <t>3.31.</t>
  </si>
  <si>
    <t>Приложение 2</t>
  </si>
  <si>
    <t>к Порядку составления и утверждения отчета о результатах финансо-</t>
  </si>
  <si>
    <t>во-хозяйственной деятельности краевых государственных учрежде-</t>
  </si>
  <si>
    <t xml:space="preserve">ний, подведомственных министерству образования и науки  </t>
  </si>
  <si>
    <t>Хабаровского края и об использовании закрепленного за ними</t>
  </si>
  <si>
    <t xml:space="preserve">государственного имущества, утвержденного приказом </t>
  </si>
  <si>
    <t>министерства образования и науки Хабаровского края</t>
  </si>
  <si>
    <t>от 24.11.2011 № 406</t>
  </si>
  <si>
    <t>УТВЕРЖДАЮ</t>
  </si>
  <si>
    <t>(наименования должности лица, утверждающего документ)</t>
  </si>
  <si>
    <r>
      <t xml:space="preserve">_________                 </t>
    </r>
    <r>
      <rPr>
        <u/>
        <sz val="12"/>
        <rFont val="Times New Roman"/>
        <family val="1"/>
        <charset val="204"/>
      </rPr>
      <t xml:space="preserve">    Е.С. Шелест</t>
    </r>
  </si>
  <si>
    <t>(подпись)                                     (расшифровка подписи)</t>
  </si>
  <si>
    <t>Отчет</t>
  </si>
  <si>
    <t>о результатах финансово-хозяйственной деятельности краевых государственных учреждений,</t>
  </si>
  <si>
    <t xml:space="preserve">подведомственных министерству образования и науки Хабаровского края, </t>
  </si>
  <si>
    <t>и об использовании закрепленного за ними государственного имущества</t>
  </si>
  <si>
    <r>
      <t xml:space="preserve">Юридический адрес  </t>
    </r>
    <r>
      <rPr>
        <u/>
        <sz val="12"/>
        <rFont val="Times New Roman"/>
        <family val="1"/>
        <charset val="204"/>
      </rPr>
      <t>г. Хабаровск, ул. Волочаевская, 1</t>
    </r>
  </si>
  <si>
    <t>Раздел 1 "Общие сведения об учреждении"</t>
  </si>
  <si>
    <t>1.1. Информация о видах деятельности, которые учреждение в праве осуществлять в соответствии с его учредительными документами</t>
  </si>
  <si>
    <t>Перечень видов деятельности учреждения</t>
  </si>
  <si>
    <t>Перечень платных услуг (работ) с указанием потребителей</t>
  </si>
  <si>
    <t>Перечень документов на основании которых учреждениение осуществляет деятельность</t>
  </si>
  <si>
    <t>Наименование документа</t>
  </si>
  <si>
    <t>№ документа</t>
  </si>
  <si>
    <t>Дата выдачи</t>
  </si>
  <si>
    <t>Срок действия</t>
  </si>
  <si>
    <t>Лицензия</t>
  </si>
  <si>
    <t>бессрочно</t>
  </si>
  <si>
    <t xml:space="preserve">Устав </t>
  </si>
  <si>
    <t>1.2. Информация о сотрудниках учреждения</t>
  </si>
  <si>
    <t>Категория работников</t>
  </si>
  <si>
    <t>Количество штатных единиц учреждения</t>
  </si>
  <si>
    <t>Причины изменения штатных единиц учреждения</t>
  </si>
  <si>
    <t>Средняя заработная плата работников учреждения, тыс. руб.</t>
  </si>
  <si>
    <t>Расходы на оплату труда, тыс. руб</t>
  </si>
  <si>
    <t>год, предшествующий отчетному</t>
  </si>
  <si>
    <t>отчетный год</t>
  </si>
  <si>
    <t>АУП</t>
  </si>
  <si>
    <t>Пед персонал</t>
  </si>
  <si>
    <t>УВП</t>
  </si>
  <si>
    <t>МОП</t>
  </si>
  <si>
    <t>Всего</t>
  </si>
  <si>
    <t>свидетельство о государственной регистрации учреждения</t>
  </si>
  <si>
    <t xml:space="preserve">свидетельство о постановке на учет в налоговом органе
</t>
  </si>
  <si>
    <t>Распоряжение о решении учредителя о создании учреждения</t>
  </si>
  <si>
    <t>№ 1564</t>
  </si>
  <si>
    <t>060000 -здравоохранение, 080000-экономика и управление, 100000-сфера обслуживания, 150000- металлургия, машиностроение и материалообработка, 190000- транспортные средства, 220000 автоматика и управление, 230000- информатика и вычислительная техника, 240000 химическая и биотехнологии,260000- технология продовольственных продуктов и потребительских товаров, 270000 архитектура и строительство, 280000- безопасность жизнедеятельности, природообустройство и защита окружающей среды, 030503- правоведение/  население Хабаровского края</t>
  </si>
  <si>
    <t>серия 27 № 002277198</t>
  </si>
  <si>
    <t>без номера</t>
  </si>
  <si>
    <t>монтаж и эксплуатация оборудования и систем газоснабжения</t>
  </si>
  <si>
    <t>08.02.08</t>
  </si>
  <si>
    <t>08.02.09</t>
  </si>
  <si>
    <t>монтаж, наладка и эксплуатация электрооборудования промышленных и гражданских зданий</t>
  </si>
  <si>
    <t>09.02.01</t>
  </si>
  <si>
    <t>Компьютерные системы и комплексы</t>
  </si>
  <si>
    <t>09.02.04</t>
  </si>
  <si>
    <t>Информационные системы (по отраслям)</t>
  </si>
  <si>
    <t>13.02.02</t>
  </si>
  <si>
    <t>Теплоснабжение и теплотехническое оборудование</t>
  </si>
  <si>
    <t>15.02.07</t>
  </si>
  <si>
    <t>монтаж и техническая эксплуатация промышленного оборудования (по отраслям)</t>
  </si>
  <si>
    <t>20.02.01</t>
  </si>
  <si>
    <t>Рациональное использование природохозяйственных комплексов</t>
  </si>
  <si>
    <t>23.02.03</t>
  </si>
  <si>
    <t>Техническое обслуживание и ремонт автомобильного транспорта</t>
  </si>
  <si>
    <t>38.02.01</t>
  </si>
  <si>
    <t>Экономика и бухгалтерский учет(по отраслям)</t>
  </si>
  <si>
    <t>40.02.01</t>
  </si>
  <si>
    <t>Право и организация социального обеспечения</t>
  </si>
  <si>
    <t>15.01.26</t>
  </si>
  <si>
    <t>токарь-универсал</t>
  </si>
  <si>
    <t>18.01.28</t>
  </si>
  <si>
    <t>оператор нефтепереработки</t>
  </si>
  <si>
    <t>19.01.17</t>
  </si>
  <si>
    <t>повар, кондитер</t>
  </si>
  <si>
    <t>42.01.01</t>
  </si>
  <si>
    <t>агент рекламный</t>
  </si>
  <si>
    <t>Профессиональное образование, профессиональное обучение, дополнительное образование</t>
  </si>
  <si>
    <t>серия 27 № 002263821</t>
  </si>
  <si>
    <t>Земельный участок</t>
  </si>
  <si>
    <t>Прочие  (290)</t>
  </si>
  <si>
    <t>финасовое обеспечение контракта, льгота по налогу на имущество</t>
  </si>
  <si>
    <t>Страховые взносы в  внебюджетные фонды (213)</t>
  </si>
  <si>
    <t>срок уплаты до 15 января 2016</t>
  </si>
  <si>
    <t>договоры за платное обучение</t>
  </si>
  <si>
    <t>Обслуживание здания (225)</t>
  </si>
  <si>
    <t>Свидетельство о государственной аккредитации</t>
  </si>
  <si>
    <t xml:space="preserve">                                              (подпись)                                 (расшифровка подписи)</t>
  </si>
  <si>
    <t xml:space="preserve">                                                (подпись)                                  (расшифровка подписи)</t>
  </si>
  <si>
    <t>(8 232,32)</t>
  </si>
  <si>
    <t>2015 г.</t>
  </si>
  <si>
    <t>Директор КГБ ПОУ ХКОТСО</t>
  </si>
  <si>
    <r>
      <t xml:space="preserve">Наименование учреждения  </t>
    </r>
    <r>
      <rPr>
        <u/>
        <sz val="12"/>
        <rFont val="Times New Roman"/>
        <family val="1"/>
        <charset val="204"/>
      </rPr>
      <t>КГБ ПОУ ХКОТСО</t>
    </r>
  </si>
  <si>
    <r>
      <t>"</t>
    </r>
    <r>
      <rPr>
        <u/>
        <sz val="12"/>
        <rFont val="Times New Roman"/>
        <family val="1"/>
        <charset val="204"/>
      </rPr>
      <t xml:space="preserve">   30   </t>
    </r>
    <r>
      <rPr>
        <sz val="12"/>
        <rFont val="Times New Roman"/>
        <family val="1"/>
        <charset val="204"/>
      </rPr>
      <t xml:space="preserve">" </t>
    </r>
    <r>
      <rPr>
        <u/>
        <sz val="12"/>
        <rFont val="Times New Roman"/>
        <family val="1"/>
        <charset val="204"/>
      </rPr>
      <t xml:space="preserve">    января    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>2017 г.</t>
    </r>
  </si>
  <si>
    <r>
      <t>на "</t>
    </r>
    <r>
      <rPr>
        <u/>
        <sz val="12"/>
        <rFont val="Times New Roman"/>
        <family val="1"/>
        <charset val="204"/>
      </rPr>
      <t xml:space="preserve"> 30 </t>
    </r>
    <r>
      <rPr>
        <sz val="12"/>
        <rFont val="Times New Roman"/>
        <family val="1"/>
        <charset val="204"/>
      </rPr>
      <t xml:space="preserve">" </t>
    </r>
    <r>
      <rPr>
        <u/>
        <sz val="12"/>
        <rFont val="Times New Roman"/>
        <family val="1"/>
        <charset val="204"/>
      </rPr>
      <t xml:space="preserve">  января  </t>
    </r>
    <r>
      <rPr>
        <sz val="12"/>
        <rFont val="Times New Roman"/>
        <family val="1"/>
        <charset val="204"/>
      </rPr>
      <t xml:space="preserve"> </t>
    </r>
    <r>
      <rPr>
        <u/>
        <sz val="12"/>
        <rFont val="Times New Roman"/>
        <family val="1"/>
        <charset val="204"/>
      </rPr>
      <t>2017 г.</t>
    </r>
  </si>
  <si>
    <t>11.02.12</t>
  </si>
  <si>
    <t>Почтовая связь</t>
  </si>
  <si>
    <t>38.01.02</t>
  </si>
  <si>
    <t>Продавец, контролер-кассир</t>
  </si>
  <si>
    <t xml:space="preserve">2.5. Показатели исполнения государственного задания </t>
  </si>
  <si>
    <t>Характеристика причин отклонения от запланированных значений, утвержденных в гос.задании</t>
  </si>
  <si>
    <t xml:space="preserve">Показатели оценки выполнения задания (исполнения требований к результатам)
</t>
  </si>
  <si>
    <t>утверж-дено</t>
  </si>
  <si>
    <t>выпол-нено</t>
  </si>
  <si>
    <t>1. Выполнение контрольных цифр приема по профессии 18.01.28 Оператор нефтепереработки</t>
  </si>
  <si>
    <t>Процент</t>
  </si>
  <si>
    <t>x</t>
  </si>
  <si>
    <t>2. Доля выпускников очной формы обучения, трудоустроившихся не позднее завершения первого года после выпуска, в общей численности выпускников очной формы обучения соответствующего года (без учета призванных в ряды Вооруженных Сил Российской Федерации, продолживших обучение, находящихся в отпуске по уходу за ребенком) по профессии 18.01.28 Оператор нефтепереработки</t>
  </si>
  <si>
    <t>Не было выпуска</t>
  </si>
  <si>
    <t>1. Выполнение контрольных цифр приема по профессии 19.01.17 Повар, кондитер</t>
  </si>
  <si>
    <t>2. Доля выпускников очной формы обучения, трудоустроившихся не позднее завершения первого года после выпуска, в общей численности выпускников очной формы обучения соответствующего года (без учета призванных в ряды Вооруженных Сил Российской Федерации, продолживших обучение, находящихся в отпуске по уходу за ребенком) по профессии 19.01.17 Повар, кондитер</t>
  </si>
  <si>
    <t>1. Выполнение контрольных цифр приема по профессии 42.01.01 Агент рекламный</t>
  </si>
  <si>
    <t>2. Доля выпускников очной формы обучения, трудоустроившихся не позднее завершения первого года после выпуска, в общей численности выпускников очной формы обучения соответствующего года (без учета призванных в ряды Вооруженных Сил Российской Федерации, продолживших обучение, находящихся в отпуске по уходу за ребенком) по профессии 42.01.01 Агент рекламный</t>
  </si>
  <si>
    <t xml:space="preserve"> 1. Выполнение контрольных цифр приема по специальности 08.02.08 Монтаж и эксплуатация оборудования и систем газоснабжения, очная форма обучения</t>
  </si>
  <si>
    <t>2. Доля выпускников очной формы обучения, трудоустроившихся не позднее завершения первого года после выпуска, в общей численности выпускников очной формы обучения соответствующего года (без учета призванных в ряды Вооруженных Сил Российской Федерации, продолживших обучение, находящихся в отпуске по уходу за ребенком) по специальности 08.02.08 Монтаж и эксплуатация оборудования и систем газоснабжения, очная форма обучения</t>
  </si>
  <si>
    <t>Призваны в ряды Вооруженных сил РФ-28,1%, продолжают обучение - 6,2%</t>
  </si>
  <si>
    <t xml:space="preserve"> 1. Выполнение контрольных цифр приема по специальности 08.02.09 Монтаж, надладка и эксплуатация электрооборудования промышленных и  гражданских зданий, очная форма обучения</t>
  </si>
  <si>
    <t>2. Доля выпускников очной формы обучения, трудоустроившихся не позднее завершения первого года после выпуска, в общей численности выпускников очной формы обучения соответствующего года (без учета призванных в ряды Вооруженных Сил Российской Федерации, продолживших обучение, находящихся в отпуске по уходу за ребенком) по специальности 08.02.09 Монтаж, наладка и эксплуатация электрооборудования промышленных и гражданских зданий, очная форма обучения</t>
  </si>
  <si>
    <t xml:space="preserve"> 1. Выполнение контрольных цифр приема по специальности 09.02.01 Компьютерные системы и комплексы, очная форма обучения</t>
  </si>
  <si>
    <t>2. Доля выпускников очной формы обучения, трудоустроившихся не позднее завершения первого года после выпуска, в общей численности выпускников очной формы обучения соответствующего года (без учета призванных в ряды Вооруженных Сил Российской Федерации, продолживших обучение, находящихся в отпуске по уходу за ребенком) по специальности 09.02.01 Компьютерные системы и комплексы, очная форма обучения</t>
  </si>
  <si>
    <t>Призваны в ряды Вооруженных сил РФ-21,3%, продолжают обучение - 1,9%</t>
  </si>
  <si>
    <t xml:space="preserve"> 1. Выполнение контрольных цифр приема по специальности 11.02.12 Почтовая связь, очная форма обучения</t>
  </si>
  <si>
    <t>2. Доля выпускников очной формы обучения, трудоустроившихся не позднее завершения первого года после выпуска, в общей численности выпускников очной формы обучения соответствующего года (без учета призванных в ряды Вооруженных Сил Российской Федерации, продолживших обучение, находящихся в отпуске по уходу за ребенком) по специальности 11.02.12 Почтовая связь, очная форма обучения</t>
  </si>
  <si>
    <t xml:space="preserve"> 1. Выполнение контрольных цифр приема по специальности 13.02.02 Теплоснабжение и теплотехническое оборудование, очная форма обучения</t>
  </si>
  <si>
    <t>2. Доля выпускников очной формы обучения, трудоустроившихся не позднее завершения первого года после выпуска, в общей численности выпускников очной формы обучения соответствующего года (без учета призванных в ряды Вооруженных Сил Российской Федерации, продолживших обучение, находящихся в отпуске по уходу за ребенком) по специальности 13.02.02 Теплоснабжение и теплотехническое оборудование, очная форма обучения</t>
  </si>
  <si>
    <t xml:space="preserve"> 1. Выполнение контрольных цифр приема по специальности 15.02.07 Автоматизация технологических процессов и производств (по отраслям), очная форма обучения</t>
  </si>
  <si>
    <t>2. Доля выпускников очной формы обучения, трудоустроившихся не позднее завершения первого года после выпуска, в общей численности выпускников очной формы обучения соответствующего года (без учета призванных в ряды Вооруженных Сил Российской Федерации, продолживших обучение, находящихся в отпуске по уходу за ребенком) по специальности 15.02.07 Автоматизация технологических процессов и производств (по отраслям), очная форма обучения</t>
  </si>
  <si>
    <t>Призваны в ряды Вооруженных сил РФ-45%, продолжают обучение - 25,3%</t>
  </si>
  <si>
    <t xml:space="preserve"> 1. Выполнение контрольных цифр приема по специальности 20.02.01 Рациональное использование природохозяйственных комплексов, очная форма обучения</t>
  </si>
  <si>
    <t>2. Доля выпускников очной формы обучения, трудоустроившихся не позднее завершения первого года после выпуска, в общей численности выпускников очной формы обучения соответствующего года (без учета призванных в ряды Вооруженных Сил Российской Федерации, продолживших обучение, находящихся в отпуске по уходу за ребенком) по специальности 20.02.01Рациональное использование природохозяйственных комплексов, очная форма обучения</t>
  </si>
  <si>
    <t xml:space="preserve"> 1. Выполнение контрольных цифр приема по специальности 23.02.03 Т ехническое обслуживание и ремонт автомобильного транспорта, очная форма обучения</t>
  </si>
  <si>
    <t>2. Доля выпускников очной формы обучения, трудоустроившихся не позднее завершения первого года после выпуска, в общей численности выпускников очной формы обучения соответствующего года (без учета призванных в ряды Вооруженных Сил Российской Федерации, продолживших обучение, находящихся в отпуске по уходу за ребенком) по специальности 23.02.03 Техническое обслуживание и ремонт автомобильно транспорта, очная форма обучения</t>
  </si>
  <si>
    <t>Призваны в ряды Вооруженных сил РФ-27,7%, продолжают обучение - 8,1%, предоставлено право свободного трудоустройства - 2,7%</t>
  </si>
  <si>
    <t xml:space="preserve"> 1. Выполнение контрольных цифр приема по специальности 38.02.01 Экономика и бухгалтерский учет (по отраслям), очная форма обучения</t>
  </si>
  <si>
    <t>2. Доля выпускников очной формы обучения, трудоустроившихся не позднее завершения первого года после выпуска, в общей численности выпускников очной формы обучения соответствующего года (без учета призванных в ряды Вооруженных Сил Российской Федерации, продолживших обучение, находящихся в отпуске по уходу за ребенком) по специальности 38.02.01 Экономика и бухгалтерский учет (по отраслям), очная форма обучения</t>
  </si>
  <si>
    <t xml:space="preserve"> 1. Выполнение контрольных цифр приема по специальности 40.02.01 Право и организация социального обеспечения, очная форма обучения</t>
  </si>
  <si>
    <t>Не было КЦП</t>
  </si>
  <si>
    <t>2. Доля выпускников очной формы обучения, трудоустроившихся не позднее завершения первого года после выпуска, в общей численности выпускников очной формы обучения соответствующего года (без учета призванных в ряды Вооруженных Сил Российской Федерации, продолживших обучение, находящихся в отпуске по уходу за ребенком) по специальности 40.02.01 Право и организация социального обеспечения, очная форма обучения</t>
  </si>
  <si>
    <t xml:space="preserve"> 1. Выполнение контрольных цифр приема по специальности 08.02.09 Монтаж, наладка  и эксплуатация электрооборудования промышленных и гражданских зданий, заочная форма обучения</t>
  </si>
  <si>
    <t xml:space="preserve"> 1. Выполнение контрольных цифр приема по специальности 13.02.01  Теплоснабжение и теплотехническое оборудование, заочная форма обучения</t>
  </si>
  <si>
    <t xml:space="preserve"> 1. Выполнение контрольных цифр приема по специальности 23.02.03 Техническое обслуживание и ремонт автомобильного транспорта, заочная форма обучения</t>
  </si>
  <si>
    <t xml:space="preserve"> 1. Выполнение контрольных цифр приема по специальности 38.02.01 Экономика и бухгалтерский учет, заочная форма обучения</t>
  </si>
  <si>
    <t xml:space="preserve"> 1. Выполнение контрольных цифр приема по специальности 40.02.01 Право и организация социального обеспечения, заочная форма обучения</t>
  </si>
  <si>
    <t>Доля обучающихся, проживающих в общежитии от общей численности нуждающихся в жилой площади</t>
  </si>
  <si>
    <t>Оперативная информация профессиональной образовательной организации</t>
  </si>
  <si>
    <t>Доля обучающихся, осваивающих дополнительные общеразвивающие программы от общего числа обучающихся</t>
  </si>
  <si>
    <t>Не менее 30</t>
  </si>
  <si>
    <t>Обеспеченность пунктами питания (столовыми, буфетами, помещениями для приема пищи)</t>
  </si>
  <si>
    <t>Ед./чел</t>
  </si>
  <si>
    <t>Не менее 02</t>
  </si>
  <si>
    <t>Итого по показателю  "Выполнение контрольных цифр приема"               В ЦЕЛОМ по:</t>
  </si>
  <si>
    <t xml:space="preserve"> ПКРС</t>
  </si>
  <si>
    <t xml:space="preserve"> ПССЗ</t>
  </si>
  <si>
    <t>УЧРЕЖДЕНИЮ</t>
  </si>
  <si>
    <t xml:space="preserve">Итого по показателю  "Доля выпускников очной формы обучения, трудоустроившихся не позднее завершения первого года после выпуска, в общей численности выпускников очной формы обучения соответствующего года (без учета призванных в ряды Вооруженных Сил Российской Федерации, продолживших обучение, находящихся в отпуске по уходу за ребенком)"                           В ЦЕЛОМ по: </t>
  </si>
  <si>
    <t>Призваны в ряды Вооруженных сил РФ-6,5%, продолжают обучение - 2,3%, предоставлено право свободного трудоустройства - 0,1%, в отпуске по уходу за ребенком - 0,4%</t>
  </si>
  <si>
    <t>Призваны в ряды Вооруженных сил РФ-1.05%, продолжают обучение - 0,3%, предоставлено право свободного трудоустройства - 0,01%, в отпуске по уходу за ребенком - 0,14%</t>
  </si>
  <si>
    <t>серия 27П01 № 0004010 регистрационный номер 1681</t>
  </si>
  <si>
    <t>до 26.01.2022</t>
  </si>
  <si>
    <t xml:space="preserve"> серия 27А01 № 0000494, регистрационный номер № 801</t>
  </si>
  <si>
    <t>(6 200,99)</t>
  </si>
  <si>
    <t>(79 869,46)</t>
  </si>
  <si>
    <t>(82 379,96)</t>
  </si>
  <si>
    <t>27 779,03       (19 821,54)</t>
  </si>
  <si>
    <t>"30" января 2017г.</t>
  </si>
  <si>
    <t>Расчеты по принудительным изъятиям (140)</t>
  </si>
  <si>
    <t>претензия выставлена 28.12.2016г.</t>
  </si>
  <si>
    <t>увеличение стоимости подписки  на 2017 г.</t>
  </si>
  <si>
    <t>текущая задолженность арендатора за декабрь</t>
  </si>
  <si>
    <t>текущая задолженность за платное обучение</t>
  </si>
  <si>
    <t>текущая задолженность арендаторов за декабрь
за коммунальные услуги</t>
  </si>
  <si>
    <t>аванс за ГСМ</t>
  </si>
  <si>
    <t>отсутствие заявлений</t>
  </si>
  <si>
    <t>Депонированная социальные выплаты (262)</t>
  </si>
  <si>
    <t xml:space="preserve">нет лицевых счетов, учащиеся отчислены </t>
  </si>
  <si>
    <t>нет лицевых счетов, учащиеся отчислены</t>
  </si>
  <si>
    <t>Суммы принудительного изъятия</t>
  </si>
  <si>
    <t>Возврат финасового обеспечения контракта прошлых лет</t>
  </si>
  <si>
    <t>семейное общежитие на 1 проживающего</t>
  </si>
  <si>
    <t>016 0704 0301103070 611</t>
  </si>
  <si>
    <t>016 0704 0301103070 612 (Б001)</t>
  </si>
  <si>
    <t>016 0704 0301103070 612 (Б002)</t>
  </si>
  <si>
    <t xml:space="preserve">Расходы на капитальный ремонт 
</t>
  </si>
  <si>
    <t>016 0704 0301103070 612 (Б003)</t>
  </si>
  <si>
    <t>Денежное пособие при выпуске сирот</t>
  </si>
  <si>
    <t>Единовременные выплаты сотрудникам</t>
  </si>
  <si>
    <t>016 0704 0301103070 612 (Б005)</t>
  </si>
  <si>
    <t>016 0704 0301138930 611 (064)</t>
  </si>
  <si>
    <t>016 1003 0301103840 612 (Б003)</t>
  </si>
  <si>
    <t>016 0704 9990001060 612 (Б003)</t>
  </si>
  <si>
    <t>016 0704 9990052240 612 (157)</t>
  </si>
  <si>
    <t>Средства во временном распоряжении (510)</t>
  </si>
  <si>
    <t>финасовое обеспечение контракта</t>
  </si>
  <si>
    <t>33 927,33       (20 352,81)</t>
  </si>
  <si>
    <t>Сооружения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</si>
</sst>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7"/>
      <color indexed="81"/>
      <name val="Tahoma"/>
      <family val="2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7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0" fillId="0" borderId="6" xfId="0" applyBorder="1"/>
    <xf numFmtId="0" fontId="7" fillId="0" borderId="6" xfId="0" applyFont="1" applyBorder="1"/>
    <xf numFmtId="0" fontId="1" fillId="0" borderId="6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6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1" fillId="0" borderId="9" xfId="0" applyFont="1" applyBorder="1"/>
    <xf numFmtId="0" fontId="13" fillId="0" borderId="6" xfId="0" applyFont="1" applyBorder="1"/>
    <xf numFmtId="0" fontId="5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0" fontId="13" fillId="0" borderId="5" xfId="0" applyFont="1" applyBorder="1" applyAlignment="1">
      <alignment vertical="center" wrapText="1"/>
    </xf>
    <xf numFmtId="0" fontId="13" fillId="0" borderId="3" xfId="0" applyFont="1" applyBorder="1" applyAlignment="1">
      <alignment horizontal="right" vertical="center" wrapText="1"/>
    </xf>
    <xf numFmtId="0" fontId="13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1" fillId="0" borderId="10" xfId="0" applyFont="1" applyBorder="1"/>
    <xf numFmtId="0" fontId="3" fillId="0" borderId="9" xfId="0" applyFont="1" applyBorder="1"/>
    <xf numFmtId="0" fontId="11" fillId="0" borderId="11" xfId="0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164" fontId="11" fillId="0" borderId="5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11" xfId="0" applyFont="1" applyBorder="1" applyAlignment="1">
      <alignment horizontal="right" vertical="center"/>
    </xf>
    <xf numFmtId="0" fontId="13" fillId="0" borderId="3" xfId="0" applyFont="1" applyBorder="1" applyAlignment="1">
      <alignment vertical="center" wrapText="1"/>
    </xf>
    <xf numFmtId="0" fontId="11" fillId="0" borderId="0" xfId="1" applyFont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11" fillId="0" borderId="0" xfId="1" applyFont="1" applyAlignment="1">
      <alignment vertical="center" wrapText="1"/>
    </xf>
    <xf numFmtId="0" fontId="11" fillId="0" borderId="0" xfId="1" applyFont="1" applyBorder="1" applyAlignment="1">
      <alignment horizontal="right" vertical="center" wrapText="1"/>
    </xf>
    <xf numFmtId="0" fontId="11" fillId="0" borderId="0" xfId="1" applyFont="1" applyFill="1" applyAlignment="1">
      <alignment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14" fontId="11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0" fontId="11" fillId="0" borderId="0" xfId="1" applyFont="1" applyFill="1" applyAlignment="1">
      <alignment horizontal="right" vertical="center" wrapText="1"/>
    </xf>
    <xf numFmtId="0" fontId="11" fillId="0" borderId="1" xfId="1" applyFont="1" applyFill="1" applyBorder="1" applyAlignment="1">
      <alignment vertical="center" wrapText="1"/>
    </xf>
    <xf numFmtId="0" fontId="16" fillId="0" borderId="1" xfId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0" fontId="10" fillId="0" borderId="0" xfId="1" applyFill="1"/>
    <xf numFmtId="0" fontId="10" fillId="0" borderId="0" xfId="1" applyFill="1" applyAlignment="1">
      <alignment horizontal="center"/>
    </xf>
    <xf numFmtId="0" fontId="12" fillId="0" borderId="10" xfId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2" fillId="0" borderId="2" xfId="1" applyFont="1" applyFill="1" applyBorder="1" applyAlignment="1">
      <alignment vertical="center" wrapText="1"/>
    </xf>
    <xf numFmtId="0" fontId="12" fillId="0" borderId="10" xfId="1" applyFont="1" applyFill="1" applyBorder="1" applyAlignment="1">
      <alignment vertical="center" wrapText="1"/>
    </xf>
    <xf numFmtId="0" fontId="12" fillId="0" borderId="3" xfId="1" applyFont="1" applyFill="1" applyBorder="1" applyAlignment="1">
      <alignment vertical="center" wrapText="1"/>
    </xf>
    <xf numFmtId="49" fontId="12" fillId="0" borderId="0" xfId="1" applyNumberFormat="1" applyFont="1" applyFill="1" applyBorder="1" applyAlignment="1">
      <alignment horizontal="center" vertical="center" wrapText="1"/>
    </xf>
    <xf numFmtId="49" fontId="12" fillId="0" borderId="13" xfId="1" applyNumberFormat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vertical="center" wrapText="1"/>
    </xf>
    <xf numFmtId="49" fontId="12" fillId="0" borderId="9" xfId="1" applyNumberFormat="1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vertical="center" wrapText="1"/>
    </xf>
    <xf numFmtId="0" fontId="12" fillId="0" borderId="9" xfId="1" applyFont="1" applyFill="1" applyBorder="1" applyAlignment="1">
      <alignment horizontal="center" vertical="center" wrapText="1"/>
    </xf>
    <xf numFmtId="49" fontId="12" fillId="0" borderId="15" xfId="1" applyNumberFormat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vertical="center" wrapText="1"/>
    </xf>
    <xf numFmtId="0" fontId="12" fillId="0" borderId="13" xfId="1" applyFont="1" applyFill="1" applyBorder="1" applyAlignment="1">
      <alignment vertical="center" wrapText="1"/>
    </xf>
    <xf numFmtId="0" fontId="12" fillId="0" borderId="9" xfId="1" applyFont="1" applyFill="1" applyBorder="1" applyAlignment="1">
      <alignment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14" fontId="11" fillId="0" borderId="2" xfId="1" applyNumberFormat="1" applyFont="1" applyFill="1" applyBorder="1" applyAlignment="1">
      <alignment horizontal="center" vertical="center" wrapText="1"/>
    </xf>
    <xf numFmtId="14" fontId="11" fillId="0" borderId="10" xfId="1" applyNumberFormat="1" applyFont="1" applyFill="1" applyBorder="1" applyAlignment="1">
      <alignment horizontal="center" vertical="center" wrapText="1"/>
    </xf>
    <xf numFmtId="14" fontId="11" fillId="0" borderId="3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13" fillId="2" borderId="3" xfId="0" applyFont="1" applyFill="1" applyBorder="1" applyAlignment="1">
      <alignment horizontal="right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vertical="center" wrapText="1"/>
    </xf>
    <xf numFmtId="4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4" fontId="13" fillId="2" borderId="11" xfId="0" applyNumberFormat="1" applyFont="1" applyFill="1" applyBorder="1" applyAlignment="1">
      <alignment horizontal="center" vertical="center"/>
    </xf>
    <xf numFmtId="4" fontId="13" fillId="2" borderId="11" xfId="0" applyNumberFormat="1" applyFont="1" applyFill="1" applyBorder="1" applyAlignment="1">
      <alignment horizontal="center" vertical="center" wrapText="1"/>
    </xf>
    <xf numFmtId="2" fontId="6" fillId="2" borderId="11" xfId="0" applyNumberFormat="1" applyFont="1" applyFill="1" applyBorder="1" applyAlignment="1">
      <alignment horizontal="center" vertical="center" wrapText="1"/>
    </xf>
    <xf numFmtId="1" fontId="13" fillId="2" borderId="11" xfId="0" applyNumberFormat="1" applyFont="1" applyFill="1" applyBorder="1" applyAlignment="1">
      <alignment horizontal="center" vertical="center" wrapText="1"/>
    </xf>
    <xf numFmtId="2" fontId="13" fillId="2" borderId="1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8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8" fillId="2" borderId="11" xfId="0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4" fontId="13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2" fillId="2" borderId="9" xfId="1" applyNumberFormat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vertical="center" wrapText="1"/>
    </xf>
    <xf numFmtId="0" fontId="10" fillId="0" borderId="0" xfId="1"/>
    <xf numFmtId="0" fontId="11" fillId="0" borderId="18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left" vertical="top" wrapText="1"/>
    </xf>
    <xf numFmtId="0" fontId="1" fillId="0" borderId="18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right" wrapText="1"/>
    </xf>
    <xf numFmtId="0" fontId="11" fillId="0" borderId="17" xfId="1" applyFont="1" applyBorder="1" applyAlignment="1">
      <alignment horizontal="right" vertical="top" wrapText="1"/>
    </xf>
    <xf numFmtId="0" fontId="11" fillId="0" borderId="20" xfId="1" applyFont="1" applyBorder="1" applyAlignment="1">
      <alignment horizontal="right" vertical="top" wrapText="1"/>
    </xf>
    <xf numFmtId="0" fontId="11" fillId="0" borderId="21" xfId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 wrapText="1"/>
    </xf>
    <xf numFmtId="0" fontId="12" fillId="2" borderId="12" xfId="1" applyFont="1" applyFill="1" applyBorder="1" applyAlignment="1">
      <alignment vertical="center" wrapText="1"/>
    </xf>
    <xf numFmtId="4" fontId="11" fillId="0" borderId="1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1" fillId="0" borderId="0" xfId="1" applyFont="1" applyBorder="1" applyAlignment="1">
      <alignment horizontal="right" vertical="center" wrapText="1"/>
    </xf>
    <xf numFmtId="0" fontId="11" fillId="0" borderId="0" xfId="1" applyFont="1" applyAlignment="1">
      <alignment horizontal="left" vertical="center" wrapText="1"/>
    </xf>
    <xf numFmtId="0" fontId="12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wrapText="1"/>
    </xf>
    <xf numFmtId="0" fontId="11" fillId="0" borderId="6" xfId="1" applyFont="1" applyBorder="1" applyAlignment="1">
      <alignment horizontal="center" wrapText="1"/>
    </xf>
    <xf numFmtId="0" fontId="16" fillId="0" borderId="0" xfId="1" applyFont="1" applyAlignment="1">
      <alignment horizontal="left" vertical="center" wrapText="1"/>
    </xf>
    <xf numFmtId="0" fontId="12" fillId="0" borderId="0" xfId="1" applyFont="1" applyAlignment="1">
      <alignment horizontal="left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14" fontId="11" fillId="0" borderId="0" xfId="1" applyNumberFormat="1" applyFont="1" applyFill="1" applyBorder="1" applyAlignment="1">
      <alignment horizontal="center" vertical="center" wrapText="1"/>
    </xf>
    <xf numFmtId="14" fontId="11" fillId="0" borderId="12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14" fontId="11" fillId="0" borderId="9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1" fillId="0" borderId="17" xfId="1" applyFont="1" applyBorder="1" applyAlignment="1">
      <alignment horizontal="center" vertical="center" wrapText="1"/>
    </xf>
    <xf numFmtId="0" fontId="21" fillId="0" borderId="18" xfId="1" applyFont="1" applyBorder="1" applyAlignment="1">
      <alignment horizontal="center" vertical="center" wrapText="1"/>
    </xf>
    <xf numFmtId="0" fontId="21" fillId="0" borderId="19" xfId="1" applyFont="1" applyBorder="1" applyAlignment="1">
      <alignment horizontal="center" vertical="center" wrapText="1"/>
    </xf>
    <xf numFmtId="0" fontId="11" fillId="0" borderId="17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workbookViewId="0">
      <selection activeCell="E35" sqref="E35"/>
    </sheetView>
  </sheetViews>
  <sheetFormatPr defaultRowHeight="15.75" x14ac:dyDescent="0.25"/>
  <cols>
    <col min="1" max="1" width="12.140625" style="75" customWidth="1"/>
    <col min="2" max="2" width="14.7109375" style="75" customWidth="1"/>
    <col min="3" max="3" width="11" style="75" customWidth="1"/>
    <col min="4" max="4" width="9.7109375" style="75" customWidth="1"/>
    <col min="5" max="5" width="8.5703125" style="75" customWidth="1"/>
    <col min="6" max="6" width="10.85546875" style="75" customWidth="1"/>
    <col min="7" max="7" width="7.28515625" style="75" customWidth="1"/>
    <col min="8" max="8" width="9.140625" style="75"/>
    <col min="9" max="9" width="7" style="75" customWidth="1"/>
    <col min="10" max="10" width="9.42578125" style="75" customWidth="1"/>
    <col min="11" max="11" width="13" style="75" customWidth="1"/>
    <col min="12" max="12" width="11.85546875" style="75" customWidth="1"/>
    <col min="13" max="16384" width="9.140625" style="75"/>
  </cols>
  <sheetData>
    <row r="1" spans="1:12" s="74" customFormat="1" ht="15" customHeight="1" x14ac:dyDescent="0.25">
      <c r="F1" s="189" t="s">
        <v>225</v>
      </c>
      <c r="G1" s="189"/>
      <c r="H1" s="189"/>
      <c r="I1" s="189"/>
      <c r="J1" s="189"/>
      <c r="K1" s="189"/>
      <c r="L1" s="189"/>
    </row>
    <row r="2" spans="1:12" s="74" customFormat="1" ht="15" customHeight="1" x14ac:dyDescent="0.25">
      <c r="F2" s="189" t="s">
        <v>226</v>
      </c>
      <c r="G2" s="189"/>
      <c r="H2" s="189"/>
      <c r="I2" s="189"/>
      <c r="J2" s="189"/>
      <c r="K2" s="189"/>
      <c r="L2" s="189"/>
    </row>
    <row r="3" spans="1:12" s="74" customFormat="1" ht="15" customHeight="1" x14ac:dyDescent="0.25">
      <c r="F3" s="189" t="s">
        <v>227</v>
      </c>
      <c r="G3" s="189"/>
      <c r="H3" s="189"/>
      <c r="I3" s="189"/>
      <c r="J3" s="189"/>
      <c r="K3" s="189"/>
      <c r="L3" s="189"/>
    </row>
    <row r="4" spans="1:12" s="74" customFormat="1" ht="15" customHeight="1" x14ac:dyDescent="0.25">
      <c r="F4" s="189" t="s">
        <v>228</v>
      </c>
      <c r="G4" s="189"/>
      <c r="H4" s="189"/>
      <c r="I4" s="189"/>
      <c r="J4" s="189"/>
      <c r="K4" s="189"/>
      <c r="L4" s="189"/>
    </row>
    <row r="5" spans="1:12" s="74" customFormat="1" ht="15" customHeight="1" x14ac:dyDescent="0.25">
      <c r="F5" s="189" t="s">
        <v>229</v>
      </c>
      <c r="G5" s="189"/>
      <c r="H5" s="189"/>
      <c r="I5" s="189"/>
      <c r="J5" s="189"/>
      <c r="K5" s="189"/>
      <c r="L5" s="189"/>
    </row>
    <row r="6" spans="1:12" s="74" customFormat="1" ht="15" customHeight="1" x14ac:dyDescent="0.25">
      <c r="F6" s="189" t="s">
        <v>230</v>
      </c>
      <c r="G6" s="189"/>
      <c r="H6" s="189"/>
      <c r="I6" s="189"/>
      <c r="J6" s="189"/>
      <c r="K6" s="189"/>
      <c r="L6" s="189"/>
    </row>
    <row r="7" spans="1:12" s="74" customFormat="1" ht="15" customHeight="1" x14ac:dyDescent="0.25">
      <c r="F7" s="189" t="s">
        <v>231</v>
      </c>
      <c r="G7" s="189"/>
      <c r="H7" s="189"/>
      <c r="I7" s="189"/>
      <c r="J7" s="189"/>
      <c r="K7" s="189"/>
      <c r="L7" s="189"/>
    </row>
    <row r="8" spans="1:12" s="74" customFormat="1" ht="15" customHeight="1" x14ac:dyDescent="0.25">
      <c r="F8" s="189" t="s">
        <v>232</v>
      </c>
      <c r="G8" s="189"/>
      <c r="H8" s="189"/>
      <c r="I8" s="189"/>
      <c r="J8" s="189"/>
      <c r="K8" s="189"/>
      <c r="L8" s="189"/>
    </row>
    <row r="9" spans="1:12" ht="16.5" customHeight="1" x14ac:dyDescent="0.25">
      <c r="I9" s="190"/>
      <c r="J9" s="190"/>
      <c r="K9" s="190"/>
      <c r="L9" s="190"/>
    </row>
    <row r="11" spans="1:12" ht="20.25" customHeight="1" x14ac:dyDescent="0.25">
      <c r="A11" s="183"/>
      <c r="B11" s="183"/>
      <c r="G11" s="183" t="s">
        <v>233</v>
      </c>
      <c r="H11" s="183"/>
      <c r="I11" s="183"/>
      <c r="J11" s="183"/>
      <c r="K11" s="183"/>
      <c r="L11" s="183"/>
    </row>
    <row r="12" spans="1:12" ht="15" customHeight="1" x14ac:dyDescent="0.25">
      <c r="A12" s="183"/>
      <c r="B12" s="183"/>
      <c r="G12" s="188" t="s">
        <v>316</v>
      </c>
      <c r="H12" s="188"/>
      <c r="I12" s="188"/>
      <c r="J12" s="188"/>
      <c r="K12" s="188"/>
      <c r="L12" s="188"/>
    </row>
    <row r="13" spans="1:12" ht="15.75" customHeight="1" x14ac:dyDescent="0.25">
      <c r="A13" s="183"/>
      <c r="B13" s="183"/>
      <c r="G13" s="186" t="s">
        <v>234</v>
      </c>
      <c r="H13" s="186"/>
      <c r="I13" s="186"/>
      <c r="J13" s="186"/>
      <c r="K13" s="186"/>
      <c r="L13" s="186"/>
    </row>
    <row r="14" spans="1:12" ht="15.75" customHeight="1" x14ac:dyDescent="0.25">
      <c r="A14" s="183"/>
      <c r="B14" s="183"/>
      <c r="G14" s="187" t="s">
        <v>235</v>
      </c>
      <c r="H14" s="187"/>
      <c r="I14" s="187"/>
      <c r="J14" s="187"/>
      <c r="K14" s="187"/>
      <c r="L14" s="187"/>
    </row>
    <row r="15" spans="1:12" ht="15.75" customHeight="1" x14ac:dyDescent="0.25">
      <c r="G15" s="186" t="s">
        <v>236</v>
      </c>
      <c r="H15" s="186"/>
      <c r="I15" s="186"/>
      <c r="J15" s="186"/>
      <c r="K15" s="186"/>
      <c r="L15" s="186"/>
    </row>
    <row r="16" spans="1:12" ht="15.75" customHeight="1" x14ac:dyDescent="0.25">
      <c r="G16" s="183" t="s">
        <v>318</v>
      </c>
      <c r="H16" s="183"/>
      <c r="I16" s="183"/>
      <c r="J16" s="183"/>
      <c r="K16" s="183"/>
      <c r="L16" s="183"/>
    </row>
    <row r="17" spans="1:12" x14ac:dyDescent="0.25">
      <c r="J17" s="70"/>
      <c r="K17" s="70"/>
      <c r="L17" s="70"/>
    </row>
    <row r="18" spans="1:12" x14ac:dyDescent="0.25">
      <c r="A18" s="183" t="s">
        <v>237</v>
      </c>
      <c r="B18" s="183"/>
      <c r="C18" s="183"/>
      <c r="D18" s="183"/>
      <c r="E18" s="183"/>
      <c r="F18" s="183"/>
      <c r="G18" s="183"/>
      <c r="H18" s="183"/>
      <c r="I18" s="183"/>
      <c r="J18" s="183"/>
      <c r="K18" s="183"/>
      <c r="L18" s="183"/>
    </row>
    <row r="19" spans="1:12" x14ac:dyDescent="0.25">
      <c r="A19" s="183" t="s">
        <v>238</v>
      </c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</row>
    <row r="20" spans="1:12" x14ac:dyDescent="0.25">
      <c r="A20" s="183" t="s">
        <v>239</v>
      </c>
      <c r="B20" s="183"/>
      <c r="C20" s="183"/>
      <c r="D20" s="183"/>
      <c r="E20" s="183"/>
      <c r="F20" s="183"/>
      <c r="G20" s="183"/>
      <c r="H20" s="183"/>
      <c r="I20" s="183"/>
      <c r="J20" s="183"/>
      <c r="K20" s="183"/>
      <c r="L20" s="183"/>
    </row>
    <row r="21" spans="1:12" x14ac:dyDescent="0.25">
      <c r="A21" s="183" t="s">
        <v>240</v>
      </c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</row>
    <row r="22" spans="1:12" x14ac:dyDescent="0.25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</row>
    <row r="23" spans="1:12" x14ac:dyDescent="0.25">
      <c r="A23" s="183" t="s">
        <v>319</v>
      </c>
      <c r="B23" s="183"/>
      <c r="C23" s="183"/>
      <c r="D23" s="183"/>
      <c r="E23" s="183"/>
      <c r="F23" s="183"/>
      <c r="G23" s="183"/>
      <c r="H23" s="183"/>
      <c r="I23" s="183"/>
      <c r="J23" s="183"/>
      <c r="K23" s="183"/>
      <c r="L23" s="183"/>
    </row>
    <row r="24" spans="1:12" x14ac:dyDescent="0.25">
      <c r="J24" s="70"/>
      <c r="K24" s="70"/>
      <c r="L24" s="70"/>
    </row>
    <row r="25" spans="1:12" ht="14.25" customHeight="1" x14ac:dyDescent="0.25">
      <c r="A25" s="183" t="s">
        <v>317</v>
      </c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</row>
    <row r="26" spans="1:12" ht="14.25" customHeight="1" x14ac:dyDescent="0.25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</row>
    <row r="27" spans="1:12" ht="14.25" customHeight="1" x14ac:dyDescent="0.25">
      <c r="A27" s="183" t="s">
        <v>241</v>
      </c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</row>
    <row r="28" spans="1:12" ht="14.25" customHeight="1" x14ac:dyDescent="0.25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</row>
    <row r="29" spans="1:12" x14ac:dyDescent="0.25">
      <c r="A29" s="183"/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</row>
    <row r="30" spans="1:12" x14ac:dyDescent="0.25">
      <c r="K30" s="184"/>
      <c r="L30" s="184"/>
    </row>
    <row r="31" spans="1:12" ht="33.75" customHeight="1" x14ac:dyDescent="0.25">
      <c r="A31" s="183"/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</row>
    <row r="32" spans="1:12" x14ac:dyDescent="0.25">
      <c r="K32" s="76"/>
      <c r="L32" s="76"/>
    </row>
    <row r="33" spans="1:2" x14ac:dyDescent="0.25">
      <c r="A33" s="185"/>
      <c r="B33" s="185"/>
    </row>
  </sheetData>
  <mergeCells count="30">
    <mergeCell ref="A12:B12"/>
    <mergeCell ref="G12:L12"/>
    <mergeCell ref="F1:L1"/>
    <mergeCell ref="F2:L2"/>
    <mergeCell ref="F3:L3"/>
    <mergeCell ref="F4:L4"/>
    <mergeCell ref="F5:L5"/>
    <mergeCell ref="F6:L6"/>
    <mergeCell ref="F7:L7"/>
    <mergeCell ref="F8:L8"/>
    <mergeCell ref="I9:L9"/>
    <mergeCell ref="A11:B11"/>
    <mergeCell ref="G11:L11"/>
    <mergeCell ref="A25:L25"/>
    <mergeCell ref="A13:B13"/>
    <mergeCell ref="G13:L13"/>
    <mergeCell ref="A14:B14"/>
    <mergeCell ref="G14:L14"/>
    <mergeCell ref="G15:L15"/>
    <mergeCell ref="G16:L16"/>
    <mergeCell ref="A18:L18"/>
    <mergeCell ref="A19:L19"/>
    <mergeCell ref="A20:L20"/>
    <mergeCell ref="A21:L21"/>
    <mergeCell ref="A23:L23"/>
    <mergeCell ref="A27:L27"/>
    <mergeCell ref="A29:L29"/>
    <mergeCell ref="K30:L30"/>
    <mergeCell ref="A31:L31"/>
    <mergeCell ref="A33:B33"/>
  </mergeCells>
  <pageMargins left="1.3779527559055118" right="0.47244094488188981" top="0.78740157480314965" bottom="0.39370078740157483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B29" sqref="B29"/>
    </sheetView>
  </sheetViews>
  <sheetFormatPr defaultRowHeight="15" x14ac:dyDescent="0.25"/>
  <sheetData>
    <row r="1" spans="1:14" x14ac:dyDescent="0.25">
      <c r="A1" t="s">
        <v>157</v>
      </c>
    </row>
    <row r="2" spans="1:14" x14ac:dyDescent="0.25">
      <c r="A2" t="s">
        <v>158</v>
      </c>
      <c r="D2" t="s">
        <v>30</v>
      </c>
    </row>
    <row r="3" spans="1:14" x14ac:dyDescent="0.25">
      <c r="A3" t="s">
        <v>159</v>
      </c>
      <c r="F3" t="s">
        <v>30</v>
      </c>
    </row>
    <row r="4" spans="1:14" x14ac:dyDescent="0.25">
      <c r="A4" t="s">
        <v>160</v>
      </c>
    </row>
    <row r="5" spans="1:14" x14ac:dyDescent="0.25">
      <c r="A5" t="s">
        <v>161</v>
      </c>
      <c r="N5" t="s">
        <v>30</v>
      </c>
    </row>
    <row r="6" spans="1:14" x14ac:dyDescent="0.25">
      <c r="A6" t="s">
        <v>162</v>
      </c>
    </row>
    <row r="7" spans="1:14" x14ac:dyDescent="0.25">
      <c r="A7" t="s">
        <v>186</v>
      </c>
    </row>
    <row r="8" spans="1:14" x14ac:dyDescent="0.25">
      <c r="A8" t="s">
        <v>163</v>
      </c>
    </row>
    <row r="9" spans="1:14" x14ac:dyDescent="0.25">
      <c r="A9" t="s">
        <v>164</v>
      </c>
      <c r="I9" t="s">
        <v>30</v>
      </c>
    </row>
    <row r="10" spans="1:14" x14ac:dyDescent="0.25">
      <c r="A10" t="s">
        <v>165</v>
      </c>
      <c r="C10" t="s">
        <v>30</v>
      </c>
    </row>
    <row r="11" spans="1:14" x14ac:dyDescent="0.25">
      <c r="A11" t="s">
        <v>166</v>
      </c>
    </row>
    <row r="12" spans="1:14" x14ac:dyDescent="0.25">
      <c r="A12" t="s">
        <v>167</v>
      </c>
      <c r="D12" t="s">
        <v>30</v>
      </c>
    </row>
    <row r="13" spans="1:14" x14ac:dyDescent="0.25">
      <c r="A13" t="s">
        <v>168</v>
      </c>
      <c r="E13" t="s">
        <v>30</v>
      </c>
    </row>
    <row r="14" spans="1:14" x14ac:dyDescent="0.25">
      <c r="A14" t="s">
        <v>169</v>
      </c>
      <c r="G14" t="s">
        <v>30</v>
      </c>
    </row>
    <row r="15" spans="1:14" x14ac:dyDescent="0.25">
      <c r="A15" t="s">
        <v>170</v>
      </c>
      <c r="I15" t="s">
        <v>30</v>
      </c>
    </row>
    <row r="16" spans="1:14" x14ac:dyDescent="0.25">
      <c r="A16" t="s">
        <v>171</v>
      </c>
    </row>
    <row r="17" spans="1:13" x14ac:dyDescent="0.25">
      <c r="A17" t="s">
        <v>172</v>
      </c>
      <c r="H17" t="s">
        <v>30</v>
      </c>
    </row>
    <row r="18" spans="1:13" x14ac:dyDescent="0.25">
      <c r="A18" t="s">
        <v>173</v>
      </c>
      <c r="H18" t="s">
        <v>30</v>
      </c>
    </row>
    <row r="19" spans="1:13" x14ac:dyDescent="0.25">
      <c r="A19" t="s">
        <v>174</v>
      </c>
    </row>
    <row r="20" spans="1:13" x14ac:dyDescent="0.25">
      <c r="A20" t="s">
        <v>175</v>
      </c>
      <c r="I20" t="s">
        <v>30</v>
      </c>
    </row>
    <row r="21" spans="1:13" x14ac:dyDescent="0.25">
      <c r="A21" t="s">
        <v>176</v>
      </c>
      <c r="F21" t="s">
        <v>30</v>
      </c>
    </row>
    <row r="22" spans="1:13" x14ac:dyDescent="0.25">
      <c r="A22" t="s">
        <v>177</v>
      </c>
    </row>
    <row r="23" spans="1:13" x14ac:dyDescent="0.25">
      <c r="A23" t="s">
        <v>178</v>
      </c>
      <c r="G23" t="s">
        <v>30</v>
      </c>
    </row>
    <row r="24" spans="1:13" x14ac:dyDescent="0.25">
      <c r="A24" t="s">
        <v>179</v>
      </c>
      <c r="G24" t="s">
        <v>30</v>
      </c>
    </row>
    <row r="25" spans="1:13" x14ac:dyDescent="0.25">
      <c r="A25" t="s">
        <v>180</v>
      </c>
      <c r="G25" t="s">
        <v>30</v>
      </c>
    </row>
    <row r="26" spans="1:13" x14ac:dyDescent="0.25">
      <c r="A26" t="s">
        <v>181</v>
      </c>
      <c r="G26" t="s">
        <v>30</v>
      </c>
    </row>
    <row r="27" spans="1:13" x14ac:dyDescent="0.25">
      <c r="A27" t="s">
        <v>182</v>
      </c>
      <c r="G27" t="s">
        <v>30</v>
      </c>
    </row>
    <row r="28" spans="1:13" x14ac:dyDescent="0.25">
      <c r="A28" t="s">
        <v>183</v>
      </c>
    </row>
    <row r="29" spans="1:13" x14ac:dyDescent="0.25">
      <c r="A29" t="s">
        <v>184</v>
      </c>
      <c r="C29" t="s">
        <v>30</v>
      </c>
    </row>
    <row r="30" spans="1:13" x14ac:dyDescent="0.25">
      <c r="A30" t="s">
        <v>185</v>
      </c>
    </row>
    <row r="31" spans="1:13" x14ac:dyDescent="0.25">
      <c r="M31" t="s">
        <v>30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9" sqref="A9"/>
    </sheetView>
  </sheetViews>
  <sheetFormatPr defaultRowHeight="15" x14ac:dyDescent="0.25"/>
  <cols>
    <col min="1" max="1" width="82.7109375" customWidth="1"/>
  </cols>
  <sheetData>
    <row r="1" spans="1:1" ht="126" x14ac:dyDescent="0.25">
      <c r="A1" s="92" t="s">
        <v>271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view="pageBreakPreview" zoomScale="60" zoomScaleNormal="100" workbookViewId="0">
      <selection activeCell="E32" sqref="E32"/>
    </sheetView>
  </sheetViews>
  <sheetFormatPr defaultRowHeight="12.75" x14ac:dyDescent="0.2"/>
  <cols>
    <col min="1" max="1" width="17" style="89" customWidth="1"/>
    <col min="2" max="2" width="9" style="89" customWidth="1"/>
    <col min="3" max="3" width="26.42578125" style="89" customWidth="1"/>
    <col min="4" max="4" width="22.5703125" style="89" customWidth="1"/>
    <col min="5" max="5" width="29" style="89" customWidth="1"/>
    <col min="6" max="6" width="16.140625" style="90" customWidth="1"/>
    <col min="7" max="7" width="12.5703125" style="89" customWidth="1"/>
    <col min="8" max="8" width="13.85546875" style="89" customWidth="1"/>
    <col min="9" max="16384" width="9.140625" style="89"/>
  </cols>
  <sheetData>
    <row r="1" spans="1:12" ht="15.75" customHeight="1" x14ac:dyDescent="0.2">
      <c r="A1" s="248" t="s">
        <v>242</v>
      </c>
      <c r="B1" s="248"/>
      <c r="C1" s="248"/>
      <c r="D1" s="248"/>
      <c r="E1" s="248"/>
      <c r="F1" s="248"/>
      <c r="G1" s="248"/>
      <c r="H1" s="248"/>
      <c r="I1" s="247"/>
      <c r="J1" s="247"/>
      <c r="K1" s="247"/>
      <c r="L1" s="247"/>
    </row>
    <row r="2" spans="1:12" ht="15.75" x14ac:dyDescent="0.2">
      <c r="A2" s="247"/>
      <c r="B2" s="247"/>
      <c r="C2" s="247"/>
      <c r="D2" s="247"/>
      <c r="E2" s="247"/>
      <c r="F2" s="247"/>
      <c r="G2" s="247"/>
      <c r="H2" s="247"/>
      <c r="I2" s="247"/>
      <c r="J2" s="247"/>
      <c r="K2" s="249"/>
      <c r="L2" s="249"/>
    </row>
    <row r="3" spans="1:12" ht="15.75" customHeight="1" x14ac:dyDescent="0.2">
      <c r="A3" s="248" t="s">
        <v>243</v>
      </c>
      <c r="B3" s="248"/>
      <c r="C3" s="248"/>
      <c r="D3" s="248"/>
      <c r="E3" s="248"/>
      <c r="F3" s="248"/>
      <c r="G3" s="248"/>
      <c r="H3" s="248"/>
      <c r="I3" s="247"/>
      <c r="J3" s="247"/>
      <c r="K3" s="247"/>
      <c r="L3" s="247"/>
    </row>
    <row r="6" spans="1:12" s="77" customFormat="1" ht="44.25" customHeight="1" x14ac:dyDescent="0.25">
      <c r="A6" s="194" t="s">
        <v>244</v>
      </c>
      <c r="B6" s="203" t="s">
        <v>245</v>
      </c>
      <c r="C6" s="197"/>
      <c r="D6" s="194" t="s">
        <v>246</v>
      </c>
      <c r="E6" s="194"/>
      <c r="F6" s="194"/>
      <c r="G6" s="194"/>
      <c r="H6" s="194"/>
    </row>
    <row r="7" spans="1:12" s="77" customFormat="1" ht="37.5" customHeight="1" x14ac:dyDescent="0.25">
      <c r="A7" s="194"/>
      <c r="B7" s="204"/>
      <c r="C7" s="205"/>
      <c r="D7" s="78" t="s">
        <v>247</v>
      </c>
      <c r="E7" s="78" t="s">
        <v>248</v>
      </c>
      <c r="F7" s="78" t="s">
        <v>249</v>
      </c>
      <c r="G7" s="194" t="s">
        <v>250</v>
      </c>
      <c r="H7" s="194"/>
    </row>
    <row r="8" spans="1:12" s="77" customFormat="1" ht="40.5" customHeight="1" x14ac:dyDescent="0.25">
      <c r="A8" s="200" t="s">
        <v>302</v>
      </c>
      <c r="B8" s="97" t="s">
        <v>275</v>
      </c>
      <c r="C8" s="98" t="s">
        <v>274</v>
      </c>
      <c r="D8" s="104" t="s">
        <v>251</v>
      </c>
      <c r="E8" s="93" t="s">
        <v>382</v>
      </c>
      <c r="F8" s="111">
        <v>41969</v>
      </c>
      <c r="G8" s="196" t="s">
        <v>252</v>
      </c>
      <c r="H8" s="197"/>
    </row>
    <row r="9" spans="1:12" s="77" customFormat="1" ht="63.75" x14ac:dyDescent="0.25">
      <c r="A9" s="200"/>
      <c r="B9" s="99" t="s">
        <v>276</v>
      </c>
      <c r="C9" s="100" t="s">
        <v>277</v>
      </c>
      <c r="D9" s="105" t="s">
        <v>311</v>
      </c>
      <c r="E9" s="94" t="s">
        <v>384</v>
      </c>
      <c r="F9" s="112">
        <v>42395</v>
      </c>
      <c r="G9" s="198" t="s">
        <v>383</v>
      </c>
      <c r="H9" s="199"/>
    </row>
    <row r="10" spans="1:12" s="77" customFormat="1" ht="43.5" customHeight="1" x14ac:dyDescent="0.25">
      <c r="A10" s="200"/>
      <c r="B10" s="99" t="s">
        <v>278</v>
      </c>
      <c r="C10" s="100" t="s">
        <v>279</v>
      </c>
      <c r="D10" s="105" t="s">
        <v>267</v>
      </c>
      <c r="E10" s="94" t="s">
        <v>303</v>
      </c>
      <c r="F10" s="112">
        <v>41920</v>
      </c>
      <c r="G10" s="198" t="s">
        <v>252</v>
      </c>
      <c r="H10" s="199"/>
    </row>
    <row r="11" spans="1:12" s="77" customFormat="1" ht="48.75" customHeight="1" x14ac:dyDescent="0.25">
      <c r="A11" s="200"/>
      <c r="B11" s="99" t="s">
        <v>280</v>
      </c>
      <c r="C11" s="100" t="s">
        <v>281</v>
      </c>
      <c r="D11" s="105" t="s">
        <v>268</v>
      </c>
      <c r="E11" s="94" t="s">
        <v>272</v>
      </c>
      <c r="F11" s="112">
        <v>41920</v>
      </c>
      <c r="G11" s="198" t="s">
        <v>252</v>
      </c>
      <c r="H11" s="199"/>
    </row>
    <row r="12" spans="1:12" s="77" customFormat="1" ht="48.75" customHeight="1" x14ac:dyDescent="0.25">
      <c r="A12" s="200"/>
      <c r="B12" s="99" t="s">
        <v>320</v>
      </c>
      <c r="C12" s="100" t="s">
        <v>321</v>
      </c>
      <c r="D12" s="105" t="s">
        <v>269</v>
      </c>
      <c r="E12" s="91" t="s">
        <v>270</v>
      </c>
      <c r="F12" s="112">
        <v>41911</v>
      </c>
      <c r="G12" s="206" t="s">
        <v>252</v>
      </c>
      <c r="H12" s="199"/>
    </row>
    <row r="13" spans="1:12" s="77" customFormat="1" ht="38.25" x14ac:dyDescent="0.25">
      <c r="A13" s="200"/>
      <c r="B13" s="99" t="s">
        <v>282</v>
      </c>
      <c r="C13" s="100" t="s">
        <v>283</v>
      </c>
      <c r="D13" s="101" t="s">
        <v>253</v>
      </c>
      <c r="E13" s="91" t="s">
        <v>273</v>
      </c>
      <c r="F13" s="112">
        <v>41912</v>
      </c>
      <c r="G13" s="201" t="s">
        <v>252</v>
      </c>
      <c r="H13" s="202"/>
    </row>
    <row r="14" spans="1:12" s="77" customFormat="1" ht="49.5" customHeight="1" x14ac:dyDescent="0.25">
      <c r="A14" s="200"/>
      <c r="B14" s="99" t="s">
        <v>284</v>
      </c>
      <c r="C14" s="100" t="s">
        <v>285</v>
      </c>
      <c r="D14" s="101"/>
      <c r="E14" s="91"/>
      <c r="F14" s="112"/>
      <c r="G14" s="201"/>
      <c r="H14" s="202"/>
    </row>
    <row r="15" spans="1:12" s="77" customFormat="1" ht="49.5" customHeight="1" x14ac:dyDescent="0.25">
      <c r="A15" s="200"/>
      <c r="B15" s="99" t="s">
        <v>286</v>
      </c>
      <c r="C15" s="100" t="s">
        <v>287</v>
      </c>
      <c r="D15" s="101"/>
      <c r="E15" s="91"/>
      <c r="F15" s="112"/>
      <c r="G15" s="83"/>
      <c r="H15" s="106"/>
    </row>
    <row r="16" spans="1:12" s="77" customFormat="1" ht="49.5" customHeight="1" x14ac:dyDescent="0.25">
      <c r="A16" s="200"/>
      <c r="B16" s="99" t="s">
        <v>288</v>
      </c>
      <c r="C16" s="100" t="s">
        <v>289</v>
      </c>
      <c r="D16" s="101"/>
      <c r="E16" s="91"/>
      <c r="F16" s="112"/>
      <c r="G16" s="83"/>
      <c r="H16" s="106"/>
    </row>
    <row r="17" spans="1:8" s="77" customFormat="1" ht="49.5" customHeight="1" x14ac:dyDescent="0.25">
      <c r="A17" s="200"/>
      <c r="B17" s="99" t="s">
        <v>290</v>
      </c>
      <c r="C17" s="100" t="s">
        <v>291</v>
      </c>
      <c r="D17" s="101"/>
      <c r="E17" s="91"/>
      <c r="F17" s="112"/>
      <c r="G17" s="83"/>
      <c r="H17" s="106"/>
    </row>
    <row r="18" spans="1:8" s="77" customFormat="1" ht="49.5" customHeight="1" x14ac:dyDescent="0.25">
      <c r="A18" s="200"/>
      <c r="B18" s="99" t="s">
        <v>292</v>
      </c>
      <c r="C18" s="100" t="s">
        <v>293</v>
      </c>
      <c r="D18" s="101"/>
      <c r="E18" s="91"/>
      <c r="F18" s="112"/>
      <c r="G18" s="83"/>
      <c r="H18" s="106"/>
    </row>
    <row r="19" spans="1:8" s="77" customFormat="1" ht="15.75" x14ac:dyDescent="0.25">
      <c r="A19" s="200"/>
      <c r="B19" s="157" t="s">
        <v>294</v>
      </c>
      <c r="C19" s="171" t="s">
        <v>295</v>
      </c>
      <c r="D19" s="107"/>
      <c r="E19" s="94"/>
      <c r="F19" s="112"/>
      <c r="G19" s="83"/>
      <c r="H19" s="106"/>
    </row>
    <row r="20" spans="1:8" s="77" customFormat="1" ht="15.75" x14ac:dyDescent="0.25">
      <c r="A20" s="200"/>
      <c r="B20" s="99" t="s">
        <v>296</v>
      </c>
      <c r="C20" s="100" t="s">
        <v>297</v>
      </c>
      <c r="D20" s="107"/>
      <c r="E20" s="94"/>
      <c r="F20" s="112"/>
      <c r="G20" s="83"/>
      <c r="H20" s="106"/>
    </row>
    <row r="21" spans="1:8" s="77" customFormat="1" ht="15.75" x14ac:dyDescent="0.25">
      <c r="A21" s="200"/>
      <c r="B21" s="99" t="s">
        <v>298</v>
      </c>
      <c r="C21" s="100" t="s">
        <v>299</v>
      </c>
      <c r="D21" s="107"/>
      <c r="E21" s="94"/>
      <c r="F21" s="112"/>
      <c r="G21" s="83"/>
      <c r="H21" s="106"/>
    </row>
    <row r="22" spans="1:8" s="77" customFormat="1" ht="15.75" x14ac:dyDescent="0.25">
      <c r="A22" s="200"/>
      <c r="B22" s="157" t="s">
        <v>322</v>
      </c>
      <c r="C22" s="158" t="s">
        <v>323</v>
      </c>
      <c r="D22" s="107"/>
      <c r="E22" s="94"/>
      <c r="F22" s="112"/>
      <c r="G22" s="149"/>
      <c r="H22" s="150"/>
    </row>
    <row r="23" spans="1:8" s="77" customFormat="1" ht="15.75" x14ac:dyDescent="0.25">
      <c r="A23" s="200"/>
      <c r="B23" s="102" t="s">
        <v>300</v>
      </c>
      <c r="C23" s="103" t="s">
        <v>301</v>
      </c>
      <c r="D23" s="108"/>
      <c r="E23" s="95"/>
      <c r="F23" s="113"/>
      <c r="G23" s="109"/>
      <c r="H23" s="110"/>
    </row>
    <row r="24" spans="1:8" s="77" customFormat="1" ht="15.75" x14ac:dyDescent="0.25">
      <c r="A24" s="80"/>
      <c r="B24" s="96"/>
      <c r="C24" s="80"/>
      <c r="D24" s="81"/>
      <c r="E24" s="80"/>
      <c r="F24" s="82"/>
      <c r="G24" s="83"/>
      <c r="H24" s="83"/>
    </row>
    <row r="25" spans="1:8" s="77" customFormat="1" ht="15.75" x14ac:dyDescent="0.25">
      <c r="A25" s="80"/>
      <c r="B25" s="96"/>
      <c r="C25" s="81"/>
      <c r="D25" s="81"/>
      <c r="E25" s="80"/>
      <c r="F25" s="82"/>
      <c r="G25" s="83"/>
      <c r="H25" s="83"/>
    </row>
    <row r="26" spans="1:8" s="77" customFormat="1" ht="15.75" customHeight="1" x14ac:dyDescent="0.25">
      <c r="A26" s="193" t="s">
        <v>254</v>
      </c>
      <c r="B26" s="193"/>
      <c r="C26" s="193"/>
      <c r="D26" s="193"/>
      <c r="E26" s="193"/>
      <c r="F26" s="193"/>
      <c r="G26" s="193"/>
      <c r="H26" s="193"/>
    </row>
    <row r="27" spans="1:8" s="77" customFormat="1" ht="15.75" customHeight="1" x14ac:dyDescent="0.25">
      <c r="F27" s="84"/>
      <c r="H27" s="85"/>
    </row>
    <row r="28" spans="1:8" s="77" customFormat="1" ht="49.5" customHeight="1" x14ac:dyDescent="0.25">
      <c r="A28" s="194" t="s">
        <v>255</v>
      </c>
      <c r="B28" s="191" t="s">
        <v>256</v>
      </c>
      <c r="C28" s="195"/>
      <c r="D28" s="192"/>
      <c r="E28" s="194" t="s">
        <v>257</v>
      </c>
      <c r="F28" s="194" t="s">
        <v>258</v>
      </c>
      <c r="G28" s="194" t="s">
        <v>259</v>
      </c>
      <c r="H28" s="194"/>
    </row>
    <row r="29" spans="1:8" s="77" customFormat="1" ht="70.5" customHeight="1" x14ac:dyDescent="0.25">
      <c r="A29" s="194"/>
      <c r="B29" s="191" t="s">
        <v>121</v>
      </c>
      <c r="C29" s="192"/>
      <c r="D29" s="78" t="s">
        <v>122</v>
      </c>
      <c r="E29" s="194"/>
      <c r="F29" s="194"/>
      <c r="G29" s="78" t="s">
        <v>260</v>
      </c>
      <c r="H29" s="78" t="s">
        <v>261</v>
      </c>
    </row>
    <row r="30" spans="1:8" s="77" customFormat="1" ht="27.75" customHeight="1" x14ac:dyDescent="0.25">
      <c r="A30" s="86" t="s">
        <v>262</v>
      </c>
      <c r="B30" s="191">
        <v>31.3</v>
      </c>
      <c r="C30" s="192">
        <v>31.3</v>
      </c>
      <c r="D30" s="78">
        <v>31.3</v>
      </c>
      <c r="E30" s="87"/>
      <c r="F30" s="88">
        <f>SUM(H30/D30/12)</f>
        <v>56.611821086261983</v>
      </c>
      <c r="G30" s="138">
        <v>20221.599999999999</v>
      </c>
      <c r="H30" s="114">
        <v>21263.4</v>
      </c>
    </row>
    <row r="31" spans="1:8" s="77" customFormat="1" ht="28.5" customHeight="1" x14ac:dyDescent="0.25">
      <c r="A31" s="86" t="s">
        <v>263</v>
      </c>
      <c r="B31" s="191">
        <v>87.8</v>
      </c>
      <c r="C31" s="192">
        <v>87.8</v>
      </c>
      <c r="D31" s="78">
        <v>87.8</v>
      </c>
      <c r="E31" s="142"/>
      <c r="F31" s="88">
        <f t="shared" ref="F31:F33" si="0">SUM(H31/D31/12)</f>
        <v>31.430049354593773</v>
      </c>
      <c r="G31" s="138">
        <v>30906.7</v>
      </c>
      <c r="H31" s="141">
        <v>33114.699999999997</v>
      </c>
    </row>
    <row r="32" spans="1:8" s="77" customFormat="1" ht="22.5" customHeight="1" x14ac:dyDescent="0.25">
      <c r="A32" s="86" t="s">
        <v>264</v>
      </c>
      <c r="B32" s="191">
        <v>22</v>
      </c>
      <c r="C32" s="192">
        <v>22</v>
      </c>
      <c r="D32" s="78">
        <v>22</v>
      </c>
      <c r="E32" s="79"/>
      <c r="F32" s="88">
        <f t="shared" si="0"/>
        <v>28.835606060606064</v>
      </c>
      <c r="G32" s="138">
        <v>7301.4</v>
      </c>
      <c r="H32" s="141">
        <v>7612.6</v>
      </c>
    </row>
    <row r="33" spans="1:8" s="77" customFormat="1" ht="22.5" customHeight="1" x14ac:dyDescent="0.25">
      <c r="A33" s="86" t="s">
        <v>265</v>
      </c>
      <c r="B33" s="191">
        <v>48.3</v>
      </c>
      <c r="C33" s="192">
        <v>48.3</v>
      </c>
      <c r="D33" s="78">
        <v>48.3</v>
      </c>
      <c r="E33" s="79"/>
      <c r="F33" s="88">
        <f t="shared" si="0"/>
        <v>17.410628019323674</v>
      </c>
      <c r="G33" s="138">
        <v>9862.7999999999993</v>
      </c>
      <c r="H33" s="141">
        <v>10091.200000000001</v>
      </c>
    </row>
    <row r="34" spans="1:8" s="77" customFormat="1" ht="15.75" x14ac:dyDescent="0.25">
      <c r="A34" s="86" t="s">
        <v>266</v>
      </c>
      <c r="B34" s="191">
        <f t="shared" ref="B34:C34" si="1">SUM(B30:B33)</f>
        <v>189.39999999999998</v>
      </c>
      <c r="C34" s="192">
        <f t="shared" si="1"/>
        <v>189.39999999999998</v>
      </c>
      <c r="D34" s="78">
        <f>SUM(D30:D33)</f>
        <v>189.39999999999998</v>
      </c>
      <c r="E34" s="78"/>
      <c r="F34" s="88">
        <v>23.4</v>
      </c>
      <c r="G34" s="155">
        <f>SUM(G30:G33)</f>
        <v>68292.5</v>
      </c>
      <c r="H34" s="78">
        <f>SUM(H30:H33)</f>
        <v>72081.899999999994</v>
      </c>
    </row>
  </sheetData>
  <mergeCells count="27">
    <mergeCell ref="K2:L2"/>
    <mergeCell ref="A3:H3"/>
    <mergeCell ref="A1:H1"/>
    <mergeCell ref="A6:A7"/>
    <mergeCell ref="D6:H6"/>
    <mergeCell ref="G7:H7"/>
    <mergeCell ref="G8:H8"/>
    <mergeCell ref="G9:H9"/>
    <mergeCell ref="A8:A23"/>
    <mergeCell ref="G14:H14"/>
    <mergeCell ref="G13:H13"/>
    <mergeCell ref="G11:H11"/>
    <mergeCell ref="G10:H10"/>
    <mergeCell ref="B6:C7"/>
    <mergeCell ref="G12:H12"/>
    <mergeCell ref="A26:H26"/>
    <mergeCell ref="A28:A29"/>
    <mergeCell ref="E28:E29"/>
    <mergeCell ref="F28:F29"/>
    <mergeCell ref="G28:H28"/>
    <mergeCell ref="B28:D28"/>
    <mergeCell ref="B29:C29"/>
    <mergeCell ref="B30:C30"/>
    <mergeCell ref="B31:C31"/>
    <mergeCell ref="B32:C32"/>
    <mergeCell ref="B33:C33"/>
    <mergeCell ref="B34:C34"/>
  </mergeCells>
  <pageMargins left="1.3779527559055118" right="0.47244094488188981" top="0.78740157480314965" bottom="0.78740157480314965" header="0.51181102362204722" footer="0.51181102362204722"/>
  <pageSetup paperSize="9" scale="44" orientation="portrait" r:id="rId1"/>
  <headerFooter alignWithMargins="0">
    <oddHeader>&amp;C2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Normal="100" workbookViewId="0">
      <selection activeCell="D21" sqref="D21"/>
    </sheetView>
  </sheetViews>
  <sheetFormatPr defaultRowHeight="15" x14ac:dyDescent="0.25"/>
  <cols>
    <col min="1" max="1" width="27.85546875" customWidth="1"/>
    <col min="2" max="2" width="15" customWidth="1"/>
    <col min="3" max="3" width="14.28515625" customWidth="1"/>
    <col min="4" max="4" width="11.140625" customWidth="1"/>
    <col min="5" max="5" width="17.85546875" customWidth="1"/>
  </cols>
  <sheetData>
    <row r="1" spans="1:14" ht="15.75" x14ac:dyDescent="0.25">
      <c r="A1" s="208" t="s">
        <v>0</v>
      </c>
      <c r="B1" s="208"/>
      <c r="C1" s="208"/>
      <c r="D1" s="208"/>
      <c r="E1" s="208"/>
      <c r="F1" s="1"/>
      <c r="G1" s="1"/>
      <c r="H1" s="1"/>
      <c r="I1" s="1"/>
      <c r="J1" s="1"/>
      <c r="K1" s="1"/>
      <c r="L1" s="1"/>
      <c r="M1" s="1"/>
      <c r="N1" s="1"/>
    </row>
    <row r="2" spans="1:14" ht="15.75" x14ac:dyDescent="0.25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</row>
    <row r="3" spans="1:14" ht="15.75" x14ac:dyDescent="0.25">
      <c r="A3" s="208" t="s">
        <v>12</v>
      </c>
      <c r="B3" s="208"/>
      <c r="C3" s="208"/>
      <c r="D3" s="208"/>
      <c r="E3" s="208"/>
      <c r="F3" s="1"/>
      <c r="G3" s="1"/>
      <c r="H3" s="1"/>
      <c r="I3" s="1"/>
      <c r="J3" s="1"/>
      <c r="K3" s="1"/>
      <c r="L3" s="1"/>
      <c r="M3" s="1"/>
      <c r="N3" s="1"/>
    </row>
    <row r="4" spans="1:14" ht="15.75" x14ac:dyDescent="0.25">
      <c r="A4" s="208"/>
      <c r="B4" s="208"/>
      <c r="C4" s="208"/>
      <c r="D4" s="208"/>
      <c r="E4" s="208"/>
      <c r="F4" s="1"/>
      <c r="G4" s="1"/>
      <c r="H4" s="1"/>
      <c r="I4" s="1"/>
      <c r="J4" s="1"/>
      <c r="K4" s="1"/>
      <c r="L4" s="1"/>
      <c r="M4" s="1"/>
      <c r="N4" s="1"/>
    </row>
    <row r="5" spans="1:14" ht="15.75" x14ac:dyDescent="0.25">
      <c r="A5" s="2"/>
      <c r="B5" s="2"/>
      <c r="C5" s="2"/>
      <c r="D5" s="2"/>
      <c r="E5" s="2"/>
      <c r="F5" s="1"/>
      <c r="G5" s="1"/>
      <c r="H5" s="1"/>
      <c r="I5" s="1"/>
      <c r="J5" s="1"/>
      <c r="K5" s="1"/>
      <c r="L5" s="1"/>
      <c r="M5" s="1"/>
      <c r="N5" s="1"/>
    </row>
    <row r="6" spans="1:14" ht="15.75" x14ac:dyDescent="0.25">
      <c r="A6" s="207" t="s">
        <v>141</v>
      </c>
      <c r="B6" s="207"/>
      <c r="C6" s="207"/>
      <c r="D6" s="207"/>
      <c r="E6" s="207" t="s">
        <v>5</v>
      </c>
      <c r="F6" s="1"/>
      <c r="G6" s="1"/>
      <c r="H6" s="1"/>
      <c r="I6" s="1"/>
      <c r="J6" s="1"/>
      <c r="K6" s="1"/>
      <c r="L6" s="1"/>
      <c r="M6" s="1"/>
      <c r="N6" s="1"/>
    </row>
    <row r="7" spans="1:14" ht="109.5" customHeight="1" x14ac:dyDescent="0.25">
      <c r="A7" s="3" t="s">
        <v>1</v>
      </c>
      <c r="B7" s="3" t="s">
        <v>2</v>
      </c>
      <c r="C7" s="3" t="s">
        <v>3</v>
      </c>
      <c r="D7" s="3" t="s">
        <v>4</v>
      </c>
      <c r="E7" s="207"/>
      <c r="F7" s="1"/>
      <c r="G7" s="1"/>
      <c r="H7" s="1"/>
      <c r="I7" s="1"/>
      <c r="J7" s="1"/>
      <c r="K7" s="1"/>
      <c r="L7" s="1"/>
      <c r="M7" s="1"/>
      <c r="N7" s="1"/>
    </row>
    <row r="8" spans="1:14" ht="15.75" x14ac:dyDescent="0.25">
      <c r="A8" s="5" t="s">
        <v>6</v>
      </c>
      <c r="B8" s="49">
        <v>154000.85999999999</v>
      </c>
      <c r="C8" s="49">
        <f>154000.86</f>
        <v>154000.85999999999</v>
      </c>
      <c r="D8" s="6">
        <f>SUM(100-B8/C8*100)</f>
        <v>0</v>
      </c>
      <c r="E8" s="3"/>
      <c r="F8" s="1"/>
      <c r="G8" s="1"/>
      <c r="H8" s="1"/>
      <c r="I8" s="1"/>
      <c r="J8" s="1"/>
      <c r="K8" s="1"/>
      <c r="L8" s="1"/>
      <c r="M8" s="1"/>
      <c r="N8" s="1"/>
    </row>
    <row r="9" spans="1:14" ht="15.75" x14ac:dyDescent="0.25">
      <c r="A9" s="31" t="s">
        <v>419</v>
      </c>
      <c r="B9" s="49">
        <v>160.84</v>
      </c>
      <c r="C9" s="49">
        <v>160.84</v>
      </c>
      <c r="D9" s="6">
        <f>SUM(100-B9/C9*100)</f>
        <v>0</v>
      </c>
      <c r="E9" s="182"/>
      <c r="F9" s="1"/>
      <c r="G9" s="1"/>
      <c r="H9" s="1"/>
      <c r="I9" s="1"/>
      <c r="J9" s="1"/>
      <c r="K9" s="1"/>
      <c r="L9" s="1"/>
      <c r="M9" s="1"/>
      <c r="N9" s="1"/>
    </row>
    <row r="10" spans="1:14" ht="15.75" x14ac:dyDescent="0.25">
      <c r="A10" s="5" t="s">
        <v>7</v>
      </c>
      <c r="B10" s="49">
        <v>53085.62</v>
      </c>
      <c r="C10" s="49">
        <v>58385.41</v>
      </c>
      <c r="D10" s="6">
        <f t="shared" ref="D10:D14" si="0">SUM(100-B10/C10*100)</f>
        <v>9.0772506350473492</v>
      </c>
      <c r="E10" s="3"/>
      <c r="F10" s="1"/>
      <c r="G10" s="1"/>
      <c r="H10" s="1"/>
      <c r="I10" s="1"/>
      <c r="J10" s="1"/>
      <c r="K10" s="1"/>
      <c r="L10" s="1"/>
      <c r="M10" s="1"/>
      <c r="N10" s="1"/>
    </row>
    <row r="11" spans="1:14" ht="15.75" x14ac:dyDescent="0.25">
      <c r="A11" s="5" t="s">
        <v>8</v>
      </c>
      <c r="B11" s="49">
        <v>1254.94</v>
      </c>
      <c r="C11" s="49">
        <f>465.94+789</f>
        <v>1254.94</v>
      </c>
      <c r="D11" s="6">
        <f t="shared" si="0"/>
        <v>0</v>
      </c>
      <c r="E11" s="3"/>
      <c r="F11" s="1"/>
      <c r="G11" s="1"/>
      <c r="H11" s="1"/>
      <c r="I11" s="1"/>
      <c r="J11" s="1"/>
      <c r="K11" s="1"/>
      <c r="L11" s="1"/>
      <c r="M11" s="1"/>
      <c r="N11" s="1"/>
    </row>
    <row r="12" spans="1:14" ht="30" x14ac:dyDescent="0.25">
      <c r="A12" s="5" t="s">
        <v>9</v>
      </c>
      <c r="B12" s="49">
        <v>16715.52</v>
      </c>
      <c r="C12" s="49">
        <v>16871.310000000001</v>
      </c>
      <c r="D12" s="6">
        <f t="shared" si="0"/>
        <v>0.92340191721923759</v>
      </c>
      <c r="E12" s="3"/>
      <c r="F12" s="1"/>
      <c r="G12" s="1"/>
      <c r="H12" s="1"/>
      <c r="I12" s="1"/>
      <c r="J12" s="1"/>
      <c r="K12" s="1"/>
      <c r="L12" s="1"/>
      <c r="M12" s="1"/>
      <c r="N12" s="1"/>
    </row>
    <row r="13" spans="1:14" ht="15.75" x14ac:dyDescent="0.25">
      <c r="A13" s="5" t="s">
        <v>10</v>
      </c>
      <c r="B13" s="49">
        <v>5850.27</v>
      </c>
      <c r="C13" s="49">
        <v>6370.28</v>
      </c>
      <c r="D13" s="6">
        <f t="shared" si="0"/>
        <v>8.1630634760167453</v>
      </c>
      <c r="E13" s="3"/>
      <c r="F13" s="1"/>
      <c r="G13" s="1"/>
      <c r="H13" s="1"/>
      <c r="I13" s="1"/>
      <c r="J13" s="1"/>
      <c r="K13" s="1"/>
      <c r="L13" s="1"/>
      <c r="M13" s="1"/>
      <c r="N13" s="1"/>
    </row>
    <row r="14" spans="1:14" ht="15.75" x14ac:dyDescent="0.25">
      <c r="A14" s="5" t="s">
        <v>11</v>
      </c>
      <c r="B14" s="49">
        <v>384.69</v>
      </c>
      <c r="C14" s="49">
        <v>494.38</v>
      </c>
      <c r="D14" s="6">
        <f t="shared" si="0"/>
        <v>22.18738622112545</v>
      </c>
      <c r="E14" s="3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x14ac:dyDescent="0.25">
      <c r="A15" s="28" t="s">
        <v>146</v>
      </c>
      <c r="B15" s="50">
        <f>SUM(B8:B14)</f>
        <v>231452.73999999996</v>
      </c>
      <c r="C15" s="50">
        <f t="shared" ref="C15" si="1">SUM(C8:C14)</f>
        <v>237538.02</v>
      </c>
      <c r="D15" s="8"/>
      <c r="E15" s="28"/>
      <c r="F15" s="1"/>
      <c r="G15" s="1"/>
      <c r="H15" s="1"/>
      <c r="I15" s="1"/>
      <c r="J15" s="1"/>
      <c r="K15" s="1"/>
      <c r="L15" s="1"/>
      <c r="M15" s="1"/>
      <c r="N15" s="1"/>
    </row>
    <row r="16" spans="1:14" ht="15.75" x14ac:dyDescent="0.25">
      <c r="A16" s="208" t="s">
        <v>13</v>
      </c>
      <c r="B16" s="208"/>
      <c r="C16" s="208"/>
      <c r="D16" s="208"/>
      <c r="E16" s="208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x14ac:dyDescent="0.25">
      <c r="A17" s="208"/>
      <c r="B17" s="208"/>
      <c r="C17" s="208"/>
      <c r="D17" s="208"/>
      <c r="E17" s="208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x14ac:dyDescent="0.25">
      <c r="A18" s="2"/>
      <c r="B18" s="2"/>
      <c r="C18" s="2"/>
      <c r="D18" s="2"/>
      <c r="E18" s="2"/>
      <c r="F18" s="1"/>
      <c r="G18" s="1"/>
      <c r="H18" s="1"/>
      <c r="I18" s="1"/>
      <c r="J18" s="1"/>
      <c r="K18" s="1"/>
      <c r="L18" s="1"/>
      <c r="M18" s="1"/>
      <c r="N18" s="1"/>
    </row>
    <row r="19" spans="1:14" ht="15.75" x14ac:dyDescent="0.25">
      <c r="A19" s="207" t="s">
        <v>142</v>
      </c>
      <c r="B19" s="207"/>
      <c r="C19" s="207"/>
      <c r="D19" s="207"/>
      <c r="E19" s="207" t="s">
        <v>5</v>
      </c>
      <c r="F19" s="1"/>
      <c r="G19" s="1"/>
      <c r="H19" s="1"/>
      <c r="I19" s="1"/>
      <c r="J19" s="1"/>
      <c r="K19" s="1"/>
      <c r="L19" s="1"/>
      <c r="M19" s="1"/>
      <c r="N19" s="1"/>
    </row>
    <row r="20" spans="1:14" ht="47.25" x14ac:dyDescent="0.25">
      <c r="A20" s="3" t="s">
        <v>1</v>
      </c>
      <c r="B20" s="3" t="s">
        <v>2</v>
      </c>
      <c r="C20" s="3" t="s">
        <v>3</v>
      </c>
      <c r="D20" s="3" t="s">
        <v>4</v>
      </c>
      <c r="E20" s="207"/>
      <c r="F20" s="1"/>
      <c r="G20" s="1"/>
      <c r="H20" s="1"/>
      <c r="I20" s="1"/>
      <c r="J20" s="1"/>
      <c r="K20" s="1"/>
      <c r="L20" s="1"/>
      <c r="M20" s="1"/>
      <c r="N20" s="1"/>
    </row>
    <row r="21" spans="1:14" ht="15.75" x14ac:dyDescent="0.25">
      <c r="A21" s="5" t="s">
        <v>6</v>
      </c>
      <c r="B21" s="49">
        <v>82379.960000000006</v>
      </c>
      <c r="C21" s="49">
        <v>79869.460000000006</v>
      </c>
      <c r="D21" s="6">
        <f>SUM(100-B21/C21*100)</f>
        <v>-3.1432540047221948</v>
      </c>
      <c r="E21" s="3"/>
      <c r="F21" s="1"/>
      <c r="G21" s="1"/>
      <c r="H21" s="1"/>
      <c r="I21" s="1"/>
      <c r="J21" s="1"/>
      <c r="K21" s="1"/>
      <c r="L21" s="1"/>
      <c r="M21" s="1"/>
      <c r="N21" s="1"/>
    </row>
    <row r="22" spans="1:14" ht="15.75" x14ac:dyDescent="0.25">
      <c r="A22" s="12" t="s">
        <v>419</v>
      </c>
      <c r="B22" s="49">
        <v>90.22</v>
      </c>
      <c r="C22" s="49">
        <v>82.29</v>
      </c>
      <c r="D22" s="6"/>
      <c r="E22" s="182"/>
      <c r="F22" s="1"/>
      <c r="G22" s="1"/>
      <c r="H22" s="1"/>
      <c r="I22" s="1"/>
      <c r="J22" s="1"/>
      <c r="K22" s="1"/>
      <c r="L22" s="1"/>
      <c r="M22" s="1"/>
      <c r="N22" s="1"/>
    </row>
    <row r="23" spans="1:14" ht="15.75" x14ac:dyDescent="0.25">
      <c r="A23" s="5" t="s">
        <v>7</v>
      </c>
      <c r="B23" s="49">
        <v>25747.25</v>
      </c>
      <c r="C23" s="49">
        <v>24725.42</v>
      </c>
      <c r="D23" s="6">
        <f t="shared" ref="D23:D25" si="2">SUM(100-B23/C23*100)</f>
        <v>-4.1327103846972193</v>
      </c>
      <c r="E23" s="3"/>
      <c r="F23" s="1"/>
      <c r="G23" s="1"/>
      <c r="H23" s="1"/>
      <c r="I23" s="1"/>
      <c r="J23" s="1"/>
      <c r="K23" s="1"/>
      <c r="L23" s="1"/>
      <c r="M23" s="1"/>
      <c r="N23" s="1"/>
    </row>
    <row r="24" spans="1:14" ht="15.75" x14ac:dyDescent="0.25">
      <c r="A24" s="5" t="s">
        <v>8</v>
      </c>
      <c r="B24" s="49">
        <v>584.91999999999996</v>
      </c>
      <c r="C24" s="49">
        <v>365.73</v>
      </c>
      <c r="D24" s="6">
        <f t="shared" si="2"/>
        <v>-59.932190413693121</v>
      </c>
      <c r="E24" s="3"/>
      <c r="F24" s="1"/>
      <c r="G24" s="1"/>
      <c r="H24" s="1"/>
      <c r="I24" s="1"/>
      <c r="J24" s="1"/>
      <c r="K24" s="1"/>
      <c r="L24" s="1"/>
      <c r="M24" s="1"/>
      <c r="N24" s="1"/>
    </row>
    <row r="25" spans="1:14" ht="30" x14ac:dyDescent="0.25">
      <c r="A25" s="5" t="s">
        <v>9</v>
      </c>
      <c r="B25" s="49">
        <v>1631.47</v>
      </c>
      <c r="C25" s="49">
        <v>1380.36</v>
      </c>
      <c r="D25" s="6">
        <f t="shared" si="2"/>
        <v>-18.191631168680658</v>
      </c>
      <c r="E25" s="3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x14ac:dyDescent="0.25">
      <c r="A26" s="5" t="s">
        <v>10</v>
      </c>
      <c r="B26" s="49">
        <v>0</v>
      </c>
      <c r="C26" s="49">
        <v>0</v>
      </c>
      <c r="D26" s="6">
        <v>0</v>
      </c>
      <c r="E26" s="3"/>
      <c r="F26" s="1"/>
      <c r="G26" s="1"/>
      <c r="H26" s="1"/>
      <c r="I26" s="1"/>
      <c r="J26" s="1"/>
      <c r="K26" s="1"/>
      <c r="L26" s="1"/>
      <c r="M26" s="1"/>
      <c r="N26" s="1"/>
    </row>
    <row r="27" spans="1:14" ht="15.75" x14ac:dyDescent="0.25">
      <c r="A27" s="5" t="s">
        <v>11</v>
      </c>
      <c r="B27" s="49">
        <v>0</v>
      </c>
      <c r="C27" s="49">
        <v>0</v>
      </c>
      <c r="D27" s="6">
        <v>100</v>
      </c>
      <c r="E27" s="3"/>
      <c r="F27" s="1"/>
      <c r="G27" s="1"/>
      <c r="H27" s="1"/>
      <c r="I27" s="1"/>
      <c r="J27" s="1"/>
      <c r="K27" s="1"/>
      <c r="L27" s="1"/>
      <c r="M27" s="1"/>
      <c r="N27" s="1"/>
    </row>
    <row r="28" spans="1:14" ht="15.75" x14ac:dyDescent="0.25">
      <c r="A28" s="28" t="s">
        <v>146</v>
      </c>
      <c r="B28" s="50">
        <f>SUM(B21:B27)</f>
        <v>110433.82</v>
      </c>
      <c r="C28" s="50">
        <f t="shared" ref="C28" si="3">SUM(C21:C27)</f>
        <v>106423.26</v>
      </c>
      <c r="D28" s="8"/>
      <c r="E28" s="28"/>
      <c r="F28" s="1"/>
      <c r="G28" s="1"/>
      <c r="H28" s="1"/>
      <c r="I28" s="1"/>
      <c r="J28" s="1"/>
      <c r="K28" s="1"/>
      <c r="L28" s="1"/>
      <c r="M28" s="1"/>
      <c r="N28" s="1"/>
    </row>
    <row r="29" spans="1:14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mergeCells count="7">
    <mergeCell ref="A19:D19"/>
    <mergeCell ref="E19:E20"/>
    <mergeCell ref="A6:D6"/>
    <mergeCell ref="E6:E7"/>
    <mergeCell ref="A1:E1"/>
    <mergeCell ref="A3:E4"/>
    <mergeCell ref="A16:E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25" zoomScaleNormal="100" workbookViewId="0">
      <selection activeCell="D37" sqref="D37"/>
    </sheetView>
  </sheetViews>
  <sheetFormatPr defaultRowHeight="15" x14ac:dyDescent="0.25"/>
  <cols>
    <col min="1" max="1" width="32.5703125" customWidth="1"/>
    <col min="2" max="2" width="15" customWidth="1"/>
    <col min="3" max="3" width="14.28515625" customWidth="1"/>
    <col min="4" max="4" width="14.42578125" customWidth="1"/>
    <col min="5" max="5" width="17.85546875" customWidth="1"/>
    <col min="6" max="6" width="0.140625" customWidth="1"/>
  </cols>
  <sheetData>
    <row r="1" spans="1:14" ht="15.75" x14ac:dyDescent="0.25">
      <c r="A1" s="208" t="s">
        <v>14</v>
      </c>
      <c r="B1" s="208"/>
      <c r="C1" s="208"/>
      <c r="D1" s="208"/>
      <c r="E1" s="208"/>
      <c r="F1" s="1"/>
      <c r="G1" s="1"/>
      <c r="H1" s="1"/>
      <c r="I1" s="1"/>
      <c r="J1" s="1"/>
      <c r="K1" s="1"/>
      <c r="L1" s="1"/>
      <c r="M1" s="1"/>
      <c r="N1" s="1"/>
    </row>
    <row r="2" spans="1:14" ht="15.75" x14ac:dyDescent="0.25">
      <c r="A2" s="208"/>
      <c r="B2" s="208"/>
      <c r="C2" s="208"/>
      <c r="D2" s="208"/>
      <c r="E2" s="208"/>
      <c r="F2" s="1"/>
      <c r="G2" s="1"/>
      <c r="H2" s="1"/>
      <c r="I2" s="1"/>
      <c r="J2" s="1"/>
      <c r="K2" s="1"/>
      <c r="L2" s="1"/>
      <c r="M2" s="1"/>
      <c r="N2" s="1"/>
    </row>
    <row r="3" spans="1:14" ht="15.75" x14ac:dyDescent="0.25">
      <c r="A3" s="2"/>
      <c r="B3" s="2"/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</row>
    <row r="4" spans="1:14" ht="109.5" customHeight="1" x14ac:dyDescent="0.25">
      <c r="A4" s="30" t="s">
        <v>15</v>
      </c>
      <c r="B4" s="3" t="s">
        <v>2</v>
      </c>
      <c r="C4" s="3" t="s">
        <v>3</v>
      </c>
      <c r="D4" s="3" t="s">
        <v>4</v>
      </c>
      <c r="E4" s="3" t="s">
        <v>16</v>
      </c>
      <c r="F4" s="32"/>
      <c r="G4" s="1"/>
      <c r="H4" s="1"/>
      <c r="I4" s="1"/>
      <c r="J4" s="1"/>
      <c r="K4" s="1"/>
      <c r="L4" s="1"/>
      <c r="M4" s="1"/>
      <c r="N4" s="1"/>
    </row>
    <row r="5" spans="1:14" ht="33.75" customHeight="1" x14ac:dyDescent="0.25">
      <c r="A5" s="51" t="s">
        <v>189</v>
      </c>
      <c r="B5" s="152">
        <v>5.14</v>
      </c>
      <c r="C5" s="152">
        <v>5.86</v>
      </c>
      <c r="D5" s="6">
        <f t="shared" ref="D5:D12" si="0">SUM(100-C5/B5*100)</f>
        <v>-14.007782101167336</v>
      </c>
      <c r="E5" s="11" t="s">
        <v>393</v>
      </c>
      <c r="F5" s="32"/>
      <c r="G5" s="1"/>
      <c r="H5" s="1"/>
      <c r="I5" s="1"/>
      <c r="J5" s="1"/>
      <c r="K5" s="1"/>
      <c r="L5" s="1"/>
      <c r="M5" s="1"/>
      <c r="N5" s="1"/>
    </row>
    <row r="6" spans="1:14" ht="31.5" customHeight="1" x14ac:dyDescent="0.25">
      <c r="A6" s="51" t="s">
        <v>188</v>
      </c>
      <c r="B6" s="152">
        <v>1038.24</v>
      </c>
      <c r="C6" s="152">
        <v>596.32000000000005</v>
      </c>
      <c r="D6" s="6">
        <f t="shared" si="0"/>
        <v>42.564339651718285</v>
      </c>
      <c r="E6" s="11" t="s">
        <v>394</v>
      </c>
      <c r="F6" s="32"/>
      <c r="G6" s="1"/>
      <c r="H6" s="1"/>
      <c r="I6" s="1"/>
      <c r="J6" s="1"/>
      <c r="K6" s="1"/>
      <c r="L6" s="1"/>
      <c r="M6" s="1"/>
      <c r="N6" s="1"/>
    </row>
    <row r="7" spans="1:14" ht="31.5" customHeight="1" x14ac:dyDescent="0.25">
      <c r="A7" s="51" t="s">
        <v>390</v>
      </c>
      <c r="B7" s="152">
        <v>0</v>
      </c>
      <c r="C7" s="152">
        <v>27.09</v>
      </c>
      <c r="D7" s="6">
        <v>100</v>
      </c>
      <c r="E7" s="11" t="s">
        <v>391</v>
      </c>
      <c r="F7" s="32"/>
      <c r="G7" s="1"/>
      <c r="H7" s="1"/>
      <c r="I7" s="1"/>
      <c r="J7" s="1"/>
      <c r="K7" s="1"/>
      <c r="L7" s="1"/>
      <c r="M7" s="1"/>
      <c r="N7" s="1"/>
    </row>
    <row r="8" spans="1:14" ht="33" customHeight="1" x14ac:dyDescent="0.25">
      <c r="A8" s="51" t="s">
        <v>187</v>
      </c>
      <c r="B8" s="152">
        <v>59.730000000000004</v>
      </c>
      <c r="C8" s="153">
        <v>16.38</v>
      </c>
      <c r="D8" s="6">
        <f t="shared" si="0"/>
        <v>72.576594676042191</v>
      </c>
      <c r="E8" s="11" t="s">
        <v>395</v>
      </c>
      <c r="F8" s="32"/>
      <c r="G8" s="1"/>
      <c r="H8" s="1"/>
      <c r="I8" s="1"/>
      <c r="J8" s="1"/>
      <c r="K8" s="1"/>
      <c r="L8" s="1"/>
      <c r="M8" s="1"/>
      <c r="N8" s="1"/>
    </row>
    <row r="9" spans="1:14" ht="15.75" x14ac:dyDescent="0.25">
      <c r="A9" s="31" t="s">
        <v>154</v>
      </c>
      <c r="B9" s="154">
        <v>11.92</v>
      </c>
      <c r="C9" s="154">
        <v>0</v>
      </c>
      <c r="D9" s="6">
        <v>0</v>
      </c>
      <c r="E9" s="11"/>
      <c r="F9" s="32"/>
      <c r="G9" s="1"/>
      <c r="H9" s="1"/>
      <c r="I9" s="1"/>
      <c r="J9" s="1"/>
      <c r="K9" s="1"/>
      <c r="L9" s="1"/>
      <c r="M9" s="1"/>
      <c r="N9" s="1"/>
    </row>
    <row r="10" spans="1:14" ht="24" x14ac:dyDescent="0.25">
      <c r="A10" s="31" t="s">
        <v>190</v>
      </c>
      <c r="B10" s="154">
        <v>83.37</v>
      </c>
      <c r="C10" s="154">
        <v>92.88</v>
      </c>
      <c r="D10" s="6">
        <f t="shared" si="0"/>
        <v>-11.406980928391491</v>
      </c>
      <c r="E10" s="10" t="s">
        <v>392</v>
      </c>
      <c r="F10" s="32"/>
      <c r="G10" s="1"/>
      <c r="H10" s="1"/>
      <c r="I10" s="1"/>
      <c r="J10" s="1"/>
      <c r="K10" s="1"/>
      <c r="L10" s="1"/>
      <c r="M10" s="1"/>
      <c r="N10" s="1"/>
    </row>
    <row r="11" spans="1:14" ht="48" x14ac:dyDescent="0.25">
      <c r="A11" s="31" t="s">
        <v>305</v>
      </c>
      <c r="B11" s="154">
        <v>433.71</v>
      </c>
      <c r="C11" s="154">
        <v>21.68</v>
      </c>
      <c r="D11" s="6">
        <f t="shared" si="0"/>
        <v>95.001268128472944</v>
      </c>
      <c r="E11" s="117" t="s">
        <v>306</v>
      </c>
      <c r="F11" s="32"/>
      <c r="G11" s="1"/>
      <c r="H11" s="1"/>
      <c r="I11" s="1"/>
      <c r="J11" s="1"/>
      <c r="K11" s="1"/>
      <c r="L11" s="1"/>
      <c r="M11" s="1"/>
      <c r="N11" s="1"/>
    </row>
    <row r="12" spans="1:14" ht="15.75" x14ac:dyDescent="0.25">
      <c r="A12" s="31" t="s">
        <v>191</v>
      </c>
      <c r="B12" s="154">
        <v>2.2200000000000002</v>
      </c>
      <c r="C12" s="154">
        <v>2.85</v>
      </c>
      <c r="D12" s="6">
        <f t="shared" si="0"/>
        <v>-28.378378378378386</v>
      </c>
      <c r="E12" s="10" t="s">
        <v>396</v>
      </c>
      <c r="F12" s="32"/>
      <c r="G12" s="1"/>
      <c r="H12" s="1"/>
      <c r="I12" s="1"/>
      <c r="J12" s="1"/>
      <c r="K12" s="1"/>
      <c r="L12" s="1"/>
      <c r="M12" s="1"/>
      <c r="N12" s="1"/>
    </row>
    <row r="13" spans="1:14" ht="15.75" x14ac:dyDescent="0.25">
      <c r="A13" s="31" t="s">
        <v>156</v>
      </c>
      <c r="B13" s="35"/>
      <c r="C13" s="4"/>
      <c r="D13" s="6"/>
      <c r="E13" s="3"/>
      <c r="F13" s="32"/>
      <c r="G13" s="1"/>
      <c r="H13" s="1"/>
      <c r="I13" s="1"/>
      <c r="J13" s="1"/>
      <c r="K13" s="1"/>
      <c r="L13" s="1"/>
      <c r="M13" s="1"/>
      <c r="N13" s="1"/>
    </row>
    <row r="14" spans="1:14" ht="15.75" x14ac:dyDescent="0.25">
      <c r="A14" s="43" t="s">
        <v>17</v>
      </c>
      <c r="B14" s="35"/>
      <c r="C14" s="4"/>
      <c r="D14" s="6"/>
      <c r="E14" s="3"/>
      <c r="F14" s="32"/>
      <c r="G14" s="1"/>
      <c r="H14" s="1"/>
      <c r="I14" s="1"/>
      <c r="J14" s="1"/>
      <c r="K14" s="1"/>
      <c r="L14" s="1"/>
      <c r="M14" s="1"/>
      <c r="N14" s="1"/>
    </row>
    <row r="15" spans="1:14" ht="30" x14ac:dyDescent="0.25">
      <c r="A15" s="42" t="s">
        <v>18</v>
      </c>
      <c r="B15" s="3"/>
      <c r="C15" s="3"/>
      <c r="D15" s="8"/>
      <c r="E15" s="3"/>
      <c r="F15" s="32"/>
      <c r="G15" s="1"/>
      <c r="H15" s="1"/>
      <c r="I15" s="1"/>
      <c r="J15" s="1"/>
      <c r="K15" s="1"/>
      <c r="L15" s="1"/>
      <c r="M15" s="1"/>
      <c r="N15" s="1"/>
    </row>
    <row r="16" spans="1:14" ht="15.75" x14ac:dyDescent="0.25">
      <c r="A16" s="9" t="s">
        <v>19</v>
      </c>
      <c r="B16" s="3">
        <f>SUM(B5:B13)</f>
        <v>1634.3300000000002</v>
      </c>
      <c r="C16" s="118">
        <f>SUM(C5:C13)</f>
        <v>763.06000000000006</v>
      </c>
      <c r="D16" s="118"/>
      <c r="E16" s="3"/>
      <c r="F16" s="32"/>
      <c r="G16" s="1"/>
      <c r="H16" s="1"/>
      <c r="I16" s="1"/>
      <c r="J16" s="1"/>
      <c r="K16" s="1"/>
      <c r="L16" s="1"/>
      <c r="M16" s="1"/>
      <c r="N16" s="1"/>
    </row>
    <row r="17" spans="1:14" ht="15.75" x14ac:dyDescent="0.25">
      <c r="A17" s="209"/>
      <c r="B17" s="209"/>
      <c r="C17" s="209"/>
      <c r="D17" s="209"/>
      <c r="E17" s="209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x14ac:dyDescent="0.25">
      <c r="A18" s="209"/>
      <c r="B18" s="209"/>
      <c r="C18" s="209"/>
      <c r="D18" s="209"/>
      <c r="E18" s="209"/>
      <c r="F18" s="1"/>
      <c r="G18" s="1"/>
      <c r="H18" s="1"/>
      <c r="I18" s="1"/>
      <c r="J18" s="1"/>
      <c r="K18" s="1"/>
      <c r="L18" s="1"/>
      <c r="M18" s="1"/>
      <c r="N18" s="1"/>
    </row>
    <row r="19" spans="1:14" ht="15.75" x14ac:dyDescent="0.25">
      <c r="A19" s="208" t="s">
        <v>21</v>
      </c>
      <c r="B19" s="208"/>
      <c r="C19" s="208"/>
      <c r="D19" s="208"/>
      <c r="E19" s="208"/>
      <c r="F19" s="1"/>
      <c r="G19" s="1"/>
      <c r="H19" s="1"/>
      <c r="I19" s="1"/>
      <c r="J19" s="1"/>
      <c r="K19" s="1"/>
      <c r="L19" s="1"/>
      <c r="M19" s="1"/>
      <c r="N19" s="1"/>
    </row>
    <row r="20" spans="1:14" ht="15.75" x14ac:dyDescent="0.25">
      <c r="A20" s="208"/>
      <c r="B20" s="208"/>
      <c r="C20" s="208"/>
      <c r="D20" s="208"/>
      <c r="E20" s="208"/>
      <c r="F20" s="1"/>
      <c r="G20" s="1"/>
      <c r="H20" s="1"/>
      <c r="I20" s="1"/>
      <c r="J20" s="1"/>
      <c r="K20" s="1"/>
      <c r="L20" s="1"/>
      <c r="M20" s="1"/>
      <c r="N20" s="1"/>
    </row>
    <row r="21" spans="1:14" ht="15.75" x14ac:dyDescent="0.25">
      <c r="A21" s="2"/>
      <c r="B21" s="2"/>
      <c r="C21" s="2"/>
      <c r="D21" s="2"/>
      <c r="E21" s="2"/>
      <c r="F21" s="1"/>
      <c r="G21" s="1"/>
      <c r="H21" s="1"/>
      <c r="I21" s="1"/>
      <c r="J21" s="1"/>
      <c r="K21" s="1"/>
      <c r="L21" s="1"/>
      <c r="M21" s="1"/>
      <c r="N21" s="1"/>
    </row>
    <row r="22" spans="1:14" ht="47.25" x14ac:dyDescent="0.25">
      <c r="A22" s="30" t="s">
        <v>15</v>
      </c>
      <c r="B22" s="30" t="s">
        <v>2</v>
      </c>
      <c r="C22" s="30" t="s">
        <v>3</v>
      </c>
      <c r="D22" s="30" t="s">
        <v>4</v>
      </c>
      <c r="E22" s="30" t="s">
        <v>16</v>
      </c>
      <c r="F22" s="32"/>
      <c r="G22" s="1"/>
      <c r="H22" s="1"/>
      <c r="I22" s="1"/>
      <c r="J22" s="1"/>
      <c r="K22" s="1"/>
      <c r="L22" s="1"/>
      <c r="M22" s="1"/>
      <c r="N22" s="1"/>
    </row>
    <row r="23" spans="1:14" ht="45" x14ac:dyDescent="0.25">
      <c r="A23" s="139" t="s">
        <v>188</v>
      </c>
      <c r="B23" s="8">
        <v>1589.55</v>
      </c>
      <c r="C23" s="8">
        <v>1651.61</v>
      </c>
      <c r="D23" s="140">
        <f t="shared" ref="D23" si="1">SUM(100-C23/B23*100)</f>
        <v>-3.9042496303985246</v>
      </c>
      <c r="E23" s="119" t="s">
        <v>309</v>
      </c>
      <c r="F23" s="32"/>
      <c r="G23" s="1"/>
      <c r="H23" s="1"/>
      <c r="I23" s="1"/>
      <c r="J23" s="1"/>
      <c r="K23" s="1"/>
      <c r="L23" s="1"/>
      <c r="M23" s="1"/>
      <c r="N23" s="1"/>
    </row>
    <row r="24" spans="1:14" ht="30" x14ac:dyDescent="0.25">
      <c r="A24" s="139" t="s">
        <v>187</v>
      </c>
      <c r="B24" s="8">
        <v>20.399999999999999</v>
      </c>
      <c r="C24" s="8">
        <v>0</v>
      </c>
      <c r="D24" s="140">
        <v>0</v>
      </c>
      <c r="E24" s="119"/>
      <c r="F24" s="32"/>
      <c r="G24" s="1"/>
      <c r="H24" s="1"/>
      <c r="I24" s="1"/>
      <c r="J24" s="1"/>
      <c r="K24" s="1"/>
      <c r="L24" s="1"/>
      <c r="M24" s="1"/>
      <c r="N24" s="1"/>
    </row>
    <row r="25" spans="1:14" ht="15.75" x14ac:dyDescent="0.25">
      <c r="A25" s="31" t="s">
        <v>156</v>
      </c>
      <c r="B25" s="8"/>
      <c r="C25" s="8">
        <v>6.29</v>
      </c>
      <c r="D25" s="140">
        <v>100</v>
      </c>
      <c r="E25" s="119" t="s">
        <v>397</v>
      </c>
      <c r="F25" s="32"/>
      <c r="G25" s="1"/>
      <c r="H25" s="1"/>
      <c r="I25" s="1"/>
      <c r="J25" s="1"/>
      <c r="K25" s="1"/>
      <c r="L25" s="1"/>
      <c r="M25" s="1"/>
      <c r="N25" s="1"/>
    </row>
    <row r="26" spans="1:14" ht="30" x14ac:dyDescent="0.25">
      <c r="A26" s="31" t="s">
        <v>398</v>
      </c>
      <c r="B26" s="8">
        <v>0</v>
      </c>
      <c r="C26" s="6">
        <v>24.78</v>
      </c>
      <c r="D26" s="140">
        <v>100</v>
      </c>
      <c r="E26" s="11" t="s">
        <v>399</v>
      </c>
      <c r="F26" s="32"/>
      <c r="G26" s="1"/>
      <c r="H26" s="1"/>
      <c r="I26" s="1"/>
      <c r="J26" s="1"/>
      <c r="K26" s="1"/>
      <c r="L26" s="1"/>
      <c r="M26" s="1"/>
      <c r="N26" s="1"/>
    </row>
    <row r="27" spans="1:14" ht="30" x14ac:dyDescent="0.25">
      <c r="A27" s="31" t="s">
        <v>193</v>
      </c>
      <c r="B27" s="6">
        <v>68.150000000000006</v>
      </c>
      <c r="C27" s="6">
        <v>152.66</v>
      </c>
      <c r="D27" s="140">
        <f>-SUM(100-C27/B27*100)</f>
        <v>124.00586940572268</v>
      </c>
      <c r="E27" s="11" t="s">
        <v>400</v>
      </c>
      <c r="F27" s="32"/>
      <c r="G27" s="1"/>
      <c r="H27" s="1"/>
      <c r="I27" s="1"/>
      <c r="J27" s="1"/>
      <c r="K27" s="1"/>
      <c r="L27" s="1"/>
      <c r="M27" s="1"/>
      <c r="N27" s="1"/>
    </row>
    <row r="28" spans="1:14" ht="30" x14ac:dyDescent="0.25">
      <c r="A28" s="31" t="s">
        <v>192</v>
      </c>
      <c r="B28" s="6">
        <v>376.49</v>
      </c>
      <c r="C28" s="6">
        <v>0</v>
      </c>
      <c r="D28" s="140">
        <v>0</v>
      </c>
      <c r="E28" s="11">
        <v>0</v>
      </c>
      <c r="F28" s="32"/>
      <c r="G28" s="1"/>
      <c r="H28" s="1"/>
      <c r="I28" s="1"/>
      <c r="J28" s="1"/>
      <c r="K28" s="1"/>
      <c r="L28" s="1"/>
      <c r="M28" s="1"/>
      <c r="N28" s="1"/>
    </row>
    <row r="29" spans="1:14" ht="22.5" x14ac:dyDescent="0.25">
      <c r="A29" s="31" t="s">
        <v>22</v>
      </c>
      <c r="B29" s="6">
        <v>31.56</v>
      </c>
      <c r="C29" s="6">
        <v>24.64</v>
      </c>
      <c r="D29" s="140">
        <f>-SUM(100-B29/C29*100)</f>
        <v>28.084415584415581</v>
      </c>
      <c r="E29" s="11" t="s">
        <v>153</v>
      </c>
      <c r="F29" s="32"/>
      <c r="G29" s="1"/>
      <c r="H29" s="1"/>
      <c r="I29" s="1"/>
      <c r="J29" s="1"/>
      <c r="K29" s="1"/>
      <c r="L29" s="1"/>
      <c r="M29" s="1"/>
      <c r="N29" s="1"/>
    </row>
    <row r="30" spans="1:14" ht="30" x14ac:dyDescent="0.25">
      <c r="A30" s="31" t="s">
        <v>307</v>
      </c>
      <c r="B30" s="6">
        <v>2065.67</v>
      </c>
      <c r="C30" s="6">
        <v>1184.9100000000001</v>
      </c>
      <c r="D30" s="140">
        <f>-SUM(100-B30/C30*100)</f>
        <v>74.331383818180285</v>
      </c>
      <c r="E30" s="11" t="s">
        <v>308</v>
      </c>
      <c r="F30" s="32"/>
      <c r="G30" s="1"/>
      <c r="H30" s="1"/>
      <c r="I30" s="1"/>
      <c r="J30" s="1"/>
      <c r="K30" s="1"/>
      <c r="L30" s="1"/>
      <c r="M30" s="1"/>
      <c r="N30" s="1"/>
    </row>
    <row r="31" spans="1:14" ht="15.75" x14ac:dyDescent="0.25">
      <c r="A31" s="31" t="s">
        <v>155</v>
      </c>
      <c r="B31" s="6">
        <v>44.57</v>
      </c>
      <c r="C31" s="6">
        <v>0</v>
      </c>
      <c r="D31" s="140"/>
      <c r="E31" s="11"/>
      <c r="F31" s="32"/>
      <c r="G31" s="1"/>
      <c r="H31" s="1"/>
      <c r="I31" s="1"/>
      <c r="J31" s="1"/>
      <c r="K31" s="1"/>
      <c r="L31" s="1"/>
      <c r="M31" s="1"/>
      <c r="N31" s="1"/>
    </row>
    <row r="32" spans="1:14" ht="22.5" x14ac:dyDescent="0.25">
      <c r="A32" s="12" t="s">
        <v>154</v>
      </c>
      <c r="B32" s="6">
        <v>947.09</v>
      </c>
      <c r="C32" s="6">
        <v>365.73</v>
      </c>
      <c r="D32" s="140">
        <f>SUM((100-C32/B32*100))</f>
        <v>61.383817799786719</v>
      </c>
      <c r="E32" s="11" t="s">
        <v>153</v>
      </c>
      <c r="F32" s="32"/>
      <c r="G32" s="1"/>
      <c r="H32" s="1"/>
      <c r="I32" s="1"/>
      <c r="J32" s="1"/>
      <c r="K32" s="1"/>
      <c r="L32" s="1"/>
      <c r="M32" s="1"/>
      <c r="N32" s="1"/>
    </row>
    <row r="33" spans="1:14" ht="15.75" x14ac:dyDescent="0.25">
      <c r="A33" s="12" t="s">
        <v>310</v>
      </c>
      <c r="B33" s="6">
        <v>130.49</v>
      </c>
      <c r="C33" s="6">
        <v>0</v>
      </c>
      <c r="D33" s="140"/>
      <c r="E33" s="11"/>
      <c r="F33" s="32"/>
      <c r="G33" s="1"/>
      <c r="H33" s="1"/>
      <c r="I33" s="1"/>
      <c r="J33" s="1"/>
      <c r="K33" s="1"/>
      <c r="L33" s="1"/>
      <c r="M33" s="1"/>
      <c r="N33" s="1"/>
    </row>
    <row r="34" spans="1:14" ht="15.75" x14ac:dyDescent="0.25">
      <c r="A34" s="31" t="s">
        <v>190</v>
      </c>
      <c r="B34" s="6">
        <v>6.49</v>
      </c>
      <c r="C34" s="6">
        <v>0</v>
      </c>
      <c r="D34" s="140"/>
      <c r="E34" s="11"/>
      <c r="F34" s="32"/>
      <c r="G34" s="1"/>
      <c r="H34" s="1"/>
      <c r="I34" s="1"/>
      <c r="J34" s="1"/>
      <c r="K34" s="1"/>
      <c r="L34" s="1"/>
      <c r="M34" s="1"/>
      <c r="N34" s="1"/>
    </row>
    <row r="35" spans="1:14" ht="30" x14ac:dyDescent="0.25">
      <c r="A35" s="12" t="s">
        <v>416</v>
      </c>
      <c r="B35" s="6"/>
      <c r="C35" s="6">
        <v>4.21</v>
      </c>
      <c r="D35" s="140">
        <v>100</v>
      </c>
      <c r="E35" s="52" t="s">
        <v>417</v>
      </c>
      <c r="F35" s="32"/>
      <c r="G35" s="1"/>
      <c r="H35" s="1"/>
      <c r="I35" s="1"/>
      <c r="J35" s="1"/>
      <c r="K35" s="1"/>
      <c r="L35" s="1"/>
      <c r="M35" s="1"/>
      <c r="N35" s="1"/>
    </row>
    <row r="36" spans="1:14" ht="15.75" x14ac:dyDescent="0.25">
      <c r="A36" s="44" t="s">
        <v>17</v>
      </c>
      <c r="B36" s="151"/>
      <c r="C36" s="6"/>
      <c r="D36" s="140">
        <v>0</v>
      </c>
      <c r="E36" s="30"/>
      <c r="F36" s="32"/>
      <c r="G36" s="1"/>
      <c r="H36" s="1"/>
      <c r="I36" s="1"/>
      <c r="J36" s="1"/>
      <c r="K36" s="1"/>
      <c r="L36" s="1"/>
      <c r="M36" s="1"/>
      <c r="N36" s="1"/>
    </row>
    <row r="37" spans="1:14" ht="30" x14ac:dyDescent="0.25">
      <c r="A37" s="42" t="s">
        <v>18</v>
      </c>
      <c r="B37" s="151"/>
      <c r="C37" s="6"/>
      <c r="D37" s="140">
        <v>0</v>
      </c>
      <c r="E37" s="30"/>
      <c r="F37" s="32"/>
      <c r="G37" s="1"/>
      <c r="H37" s="1"/>
      <c r="I37" s="1"/>
      <c r="J37" s="1"/>
      <c r="K37" s="1"/>
      <c r="L37" s="1"/>
      <c r="M37" s="1"/>
      <c r="N37" s="1"/>
    </row>
    <row r="38" spans="1:14" ht="15.75" x14ac:dyDescent="0.25">
      <c r="A38" s="9" t="s">
        <v>19</v>
      </c>
      <c r="B38" s="8">
        <f>SUM(B23:B37)</f>
        <v>5280.4599999999991</v>
      </c>
      <c r="C38" s="8">
        <f>SUM(C23:C37)</f>
        <v>3414.8300000000004</v>
      </c>
      <c r="D38" s="8"/>
      <c r="E38" s="30"/>
      <c r="F38" s="32"/>
      <c r="G38" s="1"/>
      <c r="H38" s="1"/>
      <c r="I38" s="1"/>
      <c r="J38" s="1"/>
      <c r="K38" s="1"/>
      <c r="L38" s="1"/>
      <c r="M38" s="1"/>
      <c r="N38" s="1"/>
    </row>
    <row r="39" spans="1:14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</sheetData>
  <mergeCells count="3">
    <mergeCell ref="A1:E2"/>
    <mergeCell ref="A17:E18"/>
    <mergeCell ref="A19:E20"/>
  </mergeCells>
  <pageMargins left="0.7" right="0.7" top="0.75" bottom="0.75" header="0.3" footer="0.3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workbookViewId="0">
      <selection activeCell="D17" sqref="D17:E17"/>
    </sheetView>
  </sheetViews>
  <sheetFormatPr defaultRowHeight="15" x14ac:dyDescent="0.25"/>
  <cols>
    <col min="1" max="1" width="32.5703125" customWidth="1"/>
    <col min="2" max="2" width="15" customWidth="1"/>
    <col min="3" max="3" width="14.28515625" customWidth="1"/>
    <col min="4" max="4" width="14.42578125" customWidth="1"/>
    <col min="5" max="5" width="17.85546875" customWidth="1"/>
  </cols>
  <sheetData>
    <row r="1" spans="1:14" ht="15.75" x14ac:dyDescent="0.25">
      <c r="A1" s="208" t="s">
        <v>23</v>
      </c>
      <c r="B1" s="208"/>
      <c r="C1" s="208"/>
      <c r="D1" s="208"/>
      <c r="E1" s="208"/>
      <c r="F1" s="1"/>
      <c r="G1" s="1"/>
      <c r="H1" s="1"/>
      <c r="I1" s="1"/>
      <c r="J1" s="1"/>
      <c r="K1" s="1"/>
      <c r="L1" s="1"/>
      <c r="M1" s="1"/>
      <c r="N1" s="1"/>
    </row>
    <row r="2" spans="1:14" ht="15.75" x14ac:dyDescent="0.25">
      <c r="A2" s="208"/>
      <c r="B2" s="208"/>
      <c r="C2" s="208"/>
      <c r="D2" s="208"/>
      <c r="E2" s="208"/>
      <c r="F2" s="1"/>
      <c r="G2" s="1"/>
      <c r="H2" s="1"/>
      <c r="I2" s="1"/>
      <c r="J2" s="1"/>
      <c r="K2" s="1"/>
      <c r="L2" s="1"/>
      <c r="M2" s="1"/>
      <c r="N2" s="1"/>
    </row>
    <row r="3" spans="1:14" ht="15.75" x14ac:dyDescent="0.25">
      <c r="A3" s="2"/>
      <c r="B3" s="2"/>
      <c r="C3" s="2"/>
      <c r="D3" s="2"/>
      <c r="E3" s="2"/>
      <c r="F3" s="1"/>
      <c r="G3" s="1"/>
      <c r="H3" s="1"/>
      <c r="I3" s="1"/>
      <c r="J3" s="1"/>
      <c r="K3" s="1"/>
      <c r="L3" s="1"/>
      <c r="M3" s="1"/>
      <c r="N3" s="1"/>
    </row>
    <row r="4" spans="1:14" ht="109.5" customHeight="1" x14ac:dyDescent="0.25">
      <c r="A4" s="3" t="s">
        <v>24</v>
      </c>
      <c r="B4" s="3" t="s">
        <v>25</v>
      </c>
      <c r="C4" s="3" t="s">
        <v>26</v>
      </c>
      <c r="D4" s="3" t="s">
        <v>27</v>
      </c>
      <c r="E4" s="3" t="s">
        <v>28</v>
      </c>
      <c r="F4" s="1"/>
      <c r="G4" s="1"/>
      <c r="H4" s="1"/>
      <c r="I4" s="1"/>
      <c r="J4" s="1"/>
      <c r="K4" s="1"/>
      <c r="L4" s="1"/>
      <c r="M4" s="1"/>
      <c r="N4" s="1"/>
    </row>
    <row r="5" spans="1:14" ht="15.75" x14ac:dyDescent="0.25">
      <c r="A5" s="5" t="s">
        <v>31</v>
      </c>
      <c r="B5" s="4" t="s">
        <v>32</v>
      </c>
      <c r="C5" s="4">
        <v>25</v>
      </c>
      <c r="D5" s="6"/>
      <c r="E5" s="6">
        <v>1196.2</v>
      </c>
      <c r="F5" s="1"/>
      <c r="G5" s="1"/>
      <c r="H5" s="1"/>
      <c r="I5" s="1"/>
      <c r="J5" s="1"/>
      <c r="K5" s="1"/>
      <c r="L5" s="1"/>
      <c r="M5" s="1"/>
      <c r="N5" s="1"/>
    </row>
    <row r="6" spans="1:14" ht="31.5" x14ac:dyDescent="0.25">
      <c r="A6" s="53" t="s">
        <v>194</v>
      </c>
      <c r="B6" s="54" t="s">
        <v>195</v>
      </c>
      <c r="C6" s="55">
        <v>42200</v>
      </c>
      <c r="D6" s="56">
        <v>5775.7</v>
      </c>
      <c r="E6" s="54"/>
      <c r="F6" s="1"/>
      <c r="G6" s="1"/>
      <c r="H6" s="1"/>
      <c r="I6" s="1"/>
      <c r="J6" s="1"/>
      <c r="K6" s="1"/>
      <c r="L6" s="1"/>
      <c r="M6" s="1"/>
      <c r="N6" s="1"/>
    </row>
    <row r="7" spans="1:14" ht="31.5" x14ac:dyDescent="0.25">
      <c r="A7" s="57" t="s">
        <v>196</v>
      </c>
      <c r="B7" s="58" t="s">
        <v>195</v>
      </c>
      <c r="C7" s="46">
        <v>10000</v>
      </c>
      <c r="D7" s="47">
        <v>1713.2</v>
      </c>
      <c r="E7" s="58"/>
      <c r="F7" s="1"/>
      <c r="G7" s="1"/>
      <c r="H7" s="1"/>
      <c r="I7" s="1"/>
      <c r="J7" s="1"/>
      <c r="K7" s="1"/>
      <c r="L7" s="1"/>
      <c r="M7" s="1"/>
      <c r="N7" s="1"/>
    </row>
    <row r="8" spans="1:14" ht="15.75" x14ac:dyDescent="0.25">
      <c r="A8" s="57" t="s">
        <v>197</v>
      </c>
      <c r="B8" s="58" t="s">
        <v>198</v>
      </c>
      <c r="C8" s="45">
        <v>450</v>
      </c>
      <c r="D8" s="58"/>
      <c r="E8" s="47">
        <v>322.2</v>
      </c>
      <c r="F8" s="1"/>
      <c r="G8" s="1"/>
      <c r="H8" s="1"/>
      <c r="I8" s="1"/>
      <c r="J8" s="1"/>
      <c r="K8" s="1"/>
      <c r="L8" s="1"/>
      <c r="M8" s="1"/>
      <c r="N8" s="1"/>
    </row>
    <row r="9" spans="1:14" ht="15.75" x14ac:dyDescent="0.25">
      <c r="A9" s="57" t="s">
        <v>199</v>
      </c>
      <c r="B9" s="58" t="s">
        <v>200</v>
      </c>
      <c r="C9" s="45">
        <v>813.47</v>
      </c>
      <c r="D9" s="58"/>
      <c r="E9" s="47">
        <v>4118.6000000000004</v>
      </c>
      <c r="F9" s="1"/>
      <c r="G9" s="1"/>
      <c r="H9" s="1"/>
      <c r="I9" s="1"/>
      <c r="J9" s="1"/>
      <c r="K9" s="1"/>
      <c r="L9" s="1"/>
      <c r="M9" s="1"/>
      <c r="N9" s="1"/>
    </row>
    <row r="10" spans="1:14" ht="31.5" x14ac:dyDescent="0.25">
      <c r="A10" s="57" t="s">
        <v>403</v>
      </c>
      <c r="B10" s="58" t="s">
        <v>200</v>
      </c>
      <c r="C10" s="45">
        <v>2098</v>
      </c>
      <c r="D10" s="58"/>
      <c r="E10" s="47">
        <v>1155.8</v>
      </c>
      <c r="F10" s="1"/>
      <c r="G10" s="1"/>
      <c r="H10" s="1"/>
      <c r="I10" s="1"/>
      <c r="J10" s="1"/>
      <c r="K10" s="1"/>
      <c r="L10" s="1"/>
      <c r="M10" s="1"/>
      <c r="N10" s="1"/>
    </row>
    <row r="11" spans="1:14" ht="31.5" x14ac:dyDescent="0.25">
      <c r="A11" s="57" t="s">
        <v>201</v>
      </c>
      <c r="B11" s="58" t="s">
        <v>195</v>
      </c>
      <c r="C11" s="45">
        <v>57522</v>
      </c>
      <c r="D11" s="58"/>
      <c r="E11" s="47">
        <v>436</v>
      </c>
      <c r="F11" s="1"/>
      <c r="G11" s="1"/>
      <c r="H11" s="1"/>
      <c r="I11" s="1"/>
      <c r="J11" s="1"/>
      <c r="K11" s="1"/>
      <c r="L11" s="1"/>
      <c r="M11" s="1"/>
      <c r="N11" s="1"/>
    </row>
    <row r="12" spans="1:14" ht="15.75" x14ac:dyDescent="0.25">
      <c r="A12" s="57" t="s">
        <v>202</v>
      </c>
      <c r="B12" s="58" t="s">
        <v>203</v>
      </c>
      <c r="C12" s="47">
        <v>2259.4</v>
      </c>
      <c r="D12" s="58"/>
      <c r="E12" s="47">
        <v>939.6</v>
      </c>
      <c r="F12" s="1"/>
      <c r="G12" s="1"/>
      <c r="H12" s="1"/>
      <c r="I12" s="1"/>
      <c r="J12" s="1"/>
      <c r="K12" s="1"/>
      <c r="L12" s="1"/>
      <c r="M12" s="1"/>
      <c r="N12" s="1"/>
    </row>
    <row r="13" spans="1:14" ht="31.5" x14ac:dyDescent="0.25">
      <c r="A13" s="57" t="s">
        <v>204</v>
      </c>
      <c r="B13" s="58" t="s">
        <v>205</v>
      </c>
      <c r="C13" s="45"/>
      <c r="D13" s="58"/>
      <c r="E13" s="172">
        <v>39.799999999999997</v>
      </c>
      <c r="F13" s="1"/>
      <c r="G13" s="1"/>
      <c r="H13" s="1"/>
      <c r="I13" s="1"/>
      <c r="J13" s="1"/>
      <c r="K13" s="1"/>
      <c r="L13" s="1"/>
      <c r="M13" s="1"/>
      <c r="N13" s="1"/>
    </row>
    <row r="14" spans="1:14" ht="31.5" x14ac:dyDescent="0.25">
      <c r="A14" s="57" t="s">
        <v>401</v>
      </c>
      <c r="B14" s="58"/>
      <c r="C14" s="45"/>
      <c r="D14" s="58"/>
      <c r="E14" s="172">
        <v>27.09</v>
      </c>
      <c r="F14" s="1"/>
      <c r="G14" s="1"/>
      <c r="H14" s="1"/>
      <c r="I14" s="1"/>
      <c r="J14" s="1"/>
      <c r="K14" s="1"/>
      <c r="L14" s="1"/>
      <c r="M14" s="1"/>
      <c r="N14" s="1"/>
    </row>
    <row r="15" spans="1:14" ht="47.25" x14ac:dyDescent="0.25">
      <c r="A15" s="57" t="s">
        <v>402</v>
      </c>
      <c r="B15" s="58"/>
      <c r="C15" s="45"/>
      <c r="D15" s="58"/>
      <c r="E15" s="172">
        <v>0</v>
      </c>
      <c r="F15" s="1"/>
      <c r="G15" s="1"/>
      <c r="H15" s="1"/>
      <c r="I15" s="1"/>
      <c r="J15" s="1"/>
      <c r="K15" s="1"/>
      <c r="L15" s="1"/>
      <c r="M15" s="1"/>
      <c r="N15" s="1"/>
    </row>
    <row r="16" spans="1:14" ht="15.75" x14ac:dyDescent="0.25">
      <c r="A16" s="57" t="s">
        <v>206</v>
      </c>
      <c r="B16" s="58"/>
      <c r="C16" s="59"/>
      <c r="D16" s="58"/>
      <c r="E16" s="172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x14ac:dyDescent="0.25">
      <c r="A17" s="9" t="s">
        <v>19</v>
      </c>
      <c r="B17" s="3" t="s">
        <v>29</v>
      </c>
      <c r="C17" s="3" t="s">
        <v>29</v>
      </c>
      <c r="D17" s="8">
        <f>SUM(D5:D16)</f>
        <v>7488.9</v>
      </c>
      <c r="E17" s="8">
        <f>SUM(E5:E16)</f>
        <v>8235.2900000000009</v>
      </c>
      <c r="F17" s="1"/>
      <c r="G17" s="1"/>
      <c r="H17" s="1"/>
      <c r="I17" s="1"/>
      <c r="J17" s="1"/>
      <c r="K17" s="1"/>
      <c r="L17" s="1"/>
      <c r="M17" s="1"/>
      <c r="N17" s="1"/>
    </row>
    <row r="18" spans="1:14" ht="15.75" x14ac:dyDescent="0.25">
      <c r="A18" s="209"/>
      <c r="B18" s="209"/>
      <c r="C18" s="209"/>
      <c r="D18" s="209"/>
      <c r="E18" s="209"/>
      <c r="F18" s="1"/>
      <c r="G18" s="1"/>
      <c r="H18" s="1"/>
      <c r="I18" s="1"/>
      <c r="J18" s="1"/>
      <c r="K18" s="1"/>
      <c r="L18" s="1"/>
      <c r="M18" s="1"/>
      <c r="N18" s="1"/>
    </row>
    <row r="19" spans="1:14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</sheetData>
  <mergeCells count="2">
    <mergeCell ref="A1:E2"/>
    <mergeCell ref="A18:E18"/>
  </mergeCells>
  <pageMargins left="0.7" right="0.7" top="0.75" bottom="0.75" header="0.3" footer="0.3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view="pageBreakPreview" topLeftCell="A39" zoomScale="60" zoomScaleNormal="100" workbookViewId="0">
      <selection activeCell="A43" sqref="A43"/>
    </sheetView>
  </sheetViews>
  <sheetFormatPr defaultRowHeight="12.75" x14ac:dyDescent="0.2"/>
  <cols>
    <col min="1" max="1" width="35.7109375" style="159" customWidth="1"/>
    <col min="2" max="2" width="11.5703125" style="159" customWidth="1"/>
    <col min="3" max="6" width="9.140625" style="159"/>
    <col min="7" max="7" width="16.7109375" style="159" customWidth="1"/>
    <col min="8" max="8" width="24.7109375" style="159" customWidth="1"/>
    <col min="9" max="9" width="18.28515625" style="159" customWidth="1"/>
    <col min="10" max="256" width="9.140625" style="159"/>
    <col min="257" max="257" width="35.7109375" style="159" customWidth="1"/>
    <col min="258" max="258" width="11.5703125" style="159" customWidth="1"/>
    <col min="259" max="262" width="9.140625" style="159"/>
    <col min="263" max="263" width="16.7109375" style="159" customWidth="1"/>
    <col min="264" max="264" width="24.7109375" style="159" customWidth="1"/>
    <col min="265" max="265" width="26.42578125" style="159" customWidth="1"/>
    <col min="266" max="512" width="9.140625" style="159"/>
    <col min="513" max="513" width="35.7109375" style="159" customWidth="1"/>
    <col min="514" max="514" width="11.5703125" style="159" customWidth="1"/>
    <col min="515" max="518" width="9.140625" style="159"/>
    <col min="519" max="519" width="16.7109375" style="159" customWidth="1"/>
    <col min="520" max="520" width="24.7109375" style="159" customWidth="1"/>
    <col min="521" max="521" width="26.42578125" style="159" customWidth="1"/>
    <col min="522" max="768" width="9.140625" style="159"/>
    <col min="769" max="769" width="35.7109375" style="159" customWidth="1"/>
    <col min="770" max="770" width="11.5703125" style="159" customWidth="1"/>
    <col min="771" max="774" width="9.140625" style="159"/>
    <col min="775" max="775" width="16.7109375" style="159" customWidth="1"/>
    <col min="776" max="776" width="24.7109375" style="159" customWidth="1"/>
    <col min="777" max="777" width="26.42578125" style="159" customWidth="1"/>
    <col min="778" max="1024" width="9.140625" style="159"/>
    <col min="1025" max="1025" width="35.7109375" style="159" customWidth="1"/>
    <col min="1026" max="1026" width="11.5703125" style="159" customWidth="1"/>
    <col min="1027" max="1030" width="9.140625" style="159"/>
    <col min="1031" max="1031" width="16.7109375" style="159" customWidth="1"/>
    <col min="1032" max="1032" width="24.7109375" style="159" customWidth="1"/>
    <col min="1033" max="1033" width="26.42578125" style="159" customWidth="1"/>
    <col min="1034" max="1280" width="9.140625" style="159"/>
    <col min="1281" max="1281" width="35.7109375" style="159" customWidth="1"/>
    <col min="1282" max="1282" width="11.5703125" style="159" customWidth="1"/>
    <col min="1283" max="1286" width="9.140625" style="159"/>
    <col min="1287" max="1287" width="16.7109375" style="159" customWidth="1"/>
    <col min="1288" max="1288" width="24.7109375" style="159" customWidth="1"/>
    <col min="1289" max="1289" width="26.42578125" style="159" customWidth="1"/>
    <col min="1290" max="1536" width="9.140625" style="159"/>
    <col min="1537" max="1537" width="35.7109375" style="159" customWidth="1"/>
    <col min="1538" max="1538" width="11.5703125" style="159" customWidth="1"/>
    <col min="1539" max="1542" width="9.140625" style="159"/>
    <col min="1543" max="1543" width="16.7109375" style="159" customWidth="1"/>
    <col min="1544" max="1544" width="24.7109375" style="159" customWidth="1"/>
    <col min="1545" max="1545" width="26.42578125" style="159" customWidth="1"/>
    <col min="1546" max="1792" width="9.140625" style="159"/>
    <col min="1793" max="1793" width="35.7109375" style="159" customWidth="1"/>
    <col min="1794" max="1794" width="11.5703125" style="159" customWidth="1"/>
    <col min="1795" max="1798" width="9.140625" style="159"/>
    <col min="1799" max="1799" width="16.7109375" style="159" customWidth="1"/>
    <col min="1800" max="1800" width="24.7109375" style="159" customWidth="1"/>
    <col min="1801" max="1801" width="26.42578125" style="159" customWidth="1"/>
    <col min="1802" max="2048" width="9.140625" style="159"/>
    <col min="2049" max="2049" width="35.7109375" style="159" customWidth="1"/>
    <col min="2050" max="2050" width="11.5703125" style="159" customWidth="1"/>
    <col min="2051" max="2054" width="9.140625" style="159"/>
    <col min="2055" max="2055" width="16.7109375" style="159" customWidth="1"/>
    <col min="2056" max="2056" width="24.7109375" style="159" customWidth="1"/>
    <col min="2057" max="2057" width="26.42578125" style="159" customWidth="1"/>
    <col min="2058" max="2304" width="9.140625" style="159"/>
    <col min="2305" max="2305" width="35.7109375" style="159" customWidth="1"/>
    <col min="2306" max="2306" width="11.5703125" style="159" customWidth="1"/>
    <col min="2307" max="2310" width="9.140625" style="159"/>
    <col min="2311" max="2311" width="16.7109375" style="159" customWidth="1"/>
    <col min="2312" max="2312" width="24.7109375" style="159" customWidth="1"/>
    <col min="2313" max="2313" width="26.42578125" style="159" customWidth="1"/>
    <col min="2314" max="2560" width="9.140625" style="159"/>
    <col min="2561" max="2561" width="35.7109375" style="159" customWidth="1"/>
    <col min="2562" max="2562" width="11.5703125" style="159" customWidth="1"/>
    <col min="2563" max="2566" width="9.140625" style="159"/>
    <col min="2567" max="2567" width="16.7109375" style="159" customWidth="1"/>
    <col min="2568" max="2568" width="24.7109375" style="159" customWidth="1"/>
    <col min="2569" max="2569" width="26.42578125" style="159" customWidth="1"/>
    <col min="2570" max="2816" width="9.140625" style="159"/>
    <col min="2817" max="2817" width="35.7109375" style="159" customWidth="1"/>
    <col min="2818" max="2818" width="11.5703125" style="159" customWidth="1"/>
    <col min="2819" max="2822" width="9.140625" style="159"/>
    <col min="2823" max="2823" width="16.7109375" style="159" customWidth="1"/>
    <col min="2824" max="2824" width="24.7109375" style="159" customWidth="1"/>
    <col min="2825" max="2825" width="26.42578125" style="159" customWidth="1"/>
    <col min="2826" max="3072" width="9.140625" style="159"/>
    <col min="3073" max="3073" width="35.7109375" style="159" customWidth="1"/>
    <col min="3074" max="3074" width="11.5703125" style="159" customWidth="1"/>
    <col min="3075" max="3078" width="9.140625" style="159"/>
    <col min="3079" max="3079" width="16.7109375" style="159" customWidth="1"/>
    <col min="3080" max="3080" width="24.7109375" style="159" customWidth="1"/>
    <col min="3081" max="3081" width="26.42578125" style="159" customWidth="1"/>
    <col min="3082" max="3328" width="9.140625" style="159"/>
    <col min="3329" max="3329" width="35.7109375" style="159" customWidth="1"/>
    <col min="3330" max="3330" width="11.5703125" style="159" customWidth="1"/>
    <col min="3331" max="3334" width="9.140625" style="159"/>
    <col min="3335" max="3335" width="16.7109375" style="159" customWidth="1"/>
    <col min="3336" max="3336" width="24.7109375" style="159" customWidth="1"/>
    <col min="3337" max="3337" width="26.42578125" style="159" customWidth="1"/>
    <col min="3338" max="3584" width="9.140625" style="159"/>
    <col min="3585" max="3585" width="35.7109375" style="159" customWidth="1"/>
    <col min="3586" max="3586" width="11.5703125" style="159" customWidth="1"/>
    <col min="3587" max="3590" width="9.140625" style="159"/>
    <col min="3591" max="3591" width="16.7109375" style="159" customWidth="1"/>
    <col min="3592" max="3592" width="24.7109375" style="159" customWidth="1"/>
    <col min="3593" max="3593" width="26.42578125" style="159" customWidth="1"/>
    <col min="3594" max="3840" width="9.140625" style="159"/>
    <col min="3841" max="3841" width="35.7109375" style="159" customWidth="1"/>
    <col min="3842" max="3842" width="11.5703125" style="159" customWidth="1"/>
    <col min="3843" max="3846" width="9.140625" style="159"/>
    <col min="3847" max="3847" width="16.7109375" style="159" customWidth="1"/>
    <col min="3848" max="3848" width="24.7109375" style="159" customWidth="1"/>
    <col min="3849" max="3849" width="26.42578125" style="159" customWidth="1"/>
    <col min="3850" max="4096" width="9.140625" style="159"/>
    <col min="4097" max="4097" width="35.7109375" style="159" customWidth="1"/>
    <col min="4098" max="4098" width="11.5703125" style="159" customWidth="1"/>
    <col min="4099" max="4102" width="9.140625" style="159"/>
    <col min="4103" max="4103" width="16.7109375" style="159" customWidth="1"/>
    <col min="4104" max="4104" width="24.7109375" style="159" customWidth="1"/>
    <col min="4105" max="4105" width="26.42578125" style="159" customWidth="1"/>
    <col min="4106" max="4352" width="9.140625" style="159"/>
    <col min="4353" max="4353" width="35.7109375" style="159" customWidth="1"/>
    <col min="4354" max="4354" width="11.5703125" style="159" customWidth="1"/>
    <col min="4355" max="4358" width="9.140625" style="159"/>
    <col min="4359" max="4359" width="16.7109375" style="159" customWidth="1"/>
    <col min="4360" max="4360" width="24.7109375" style="159" customWidth="1"/>
    <col min="4361" max="4361" width="26.42578125" style="159" customWidth="1"/>
    <col min="4362" max="4608" width="9.140625" style="159"/>
    <col min="4609" max="4609" width="35.7109375" style="159" customWidth="1"/>
    <col min="4610" max="4610" width="11.5703125" style="159" customWidth="1"/>
    <col min="4611" max="4614" width="9.140625" style="159"/>
    <col min="4615" max="4615" width="16.7109375" style="159" customWidth="1"/>
    <col min="4616" max="4616" width="24.7109375" style="159" customWidth="1"/>
    <col min="4617" max="4617" width="26.42578125" style="159" customWidth="1"/>
    <col min="4618" max="4864" width="9.140625" style="159"/>
    <col min="4865" max="4865" width="35.7109375" style="159" customWidth="1"/>
    <col min="4866" max="4866" width="11.5703125" style="159" customWidth="1"/>
    <col min="4867" max="4870" width="9.140625" style="159"/>
    <col min="4871" max="4871" width="16.7109375" style="159" customWidth="1"/>
    <col min="4872" max="4872" width="24.7109375" style="159" customWidth="1"/>
    <col min="4873" max="4873" width="26.42578125" style="159" customWidth="1"/>
    <col min="4874" max="5120" width="9.140625" style="159"/>
    <col min="5121" max="5121" width="35.7109375" style="159" customWidth="1"/>
    <col min="5122" max="5122" width="11.5703125" style="159" customWidth="1"/>
    <col min="5123" max="5126" width="9.140625" style="159"/>
    <col min="5127" max="5127" width="16.7109375" style="159" customWidth="1"/>
    <col min="5128" max="5128" width="24.7109375" style="159" customWidth="1"/>
    <col min="5129" max="5129" width="26.42578125" style="159" customWidth="1"/>
    <col min="5130" max="5376" width="9.140625" style="159"/>
    <col min="5377" max="5377" width="35.7109375" style="159" customWidth="1"/>
    <col min="5378" max="5378" width="11.5703125" style="159" customWidth="1"/>
    <col min="5379" max="5382" width="9.140625" style="159"/>
    <col min="5383" max="5383" width="16.7109375" style="159" customWidth="1"/>
    <col min="5384" max="5384" width="24.7109375" style="159" customWidth="1"/>
    <col min="5385" max="5385" width="26.42578125" style="159" customWidth="1"/>
    <col min="5386" max="5632" width="9.140625" style="159"/>
    <col min="5633" max="5633" width="35.7109375" style="159" customWidth="1"/>
    <col min="5634" max="5634" width="11.5703125" style="159" customWidth="1"/>
    <col min="5635" max="5638" width="9.140625" style="159"/>
    <col min="5639" max="5639" width="16.7109375" style="159" customWidth="1"/>
    <col min="5640" max="5640" width="24.7109375" style="159" customWidth="1"/>
    <col min="5641" max="5641" width="26.42578125" style="159" customWidth="1"/>
    <col min="5642" max="5888" width="9.140625" style="159"/>
    <col min="5889" max="5889" width="35.7109375" style="159" customWidth="1"/>
    <col min="5890" max="5890" width="11.5703125" style="159" customWidth="1"/>
    <col min="5891" max="5894" width="9.140625" style="159"/>
    <col min="5895" max="5895" width="16.7109375" style="159" customWidth="1"/>
    <col min="5896" max="5896" width="24.7109375" style="159" customWidth="1"/>
    <col min="5897" max="5897" width="26.42578125" style="159" customWidth="1"/>
    <col min="5898" max="6144" width="9.140625" style="159"/>
    <col min="6145" max="6145" width="35.7109375" style="159" customWidth="1"/>
    <col min="6146" max="6146" width="11.5703125" style="159" customWidth="1"/>
    <col min="6147" max="6150" width="9.140625" style="159"/>
    <col min="6151" max="6151" width="16.7109375" style="159" customWidth="1"/>
    <col min="6152" max="6152" width="24.7109375" style="159" customWidth="1"/>
    <col min="6153" max="6153" width="26.42578125" style="159" customWidth="1"/>
    <col min="6154" max="6400" width="9.140625" style="159"/>
    <col min="6401" max="6401" width="35.7109375" style="159" customWidth="1"/>
    <col min="6402" max="6402" width="11.5703125" style="159" customWidth="1"/>
    <col min="6403" max="6406" width="9.140625" style="159"/>
    <col min="6407" max="6407" width="16.7109375" style="159" customWidth="1"/>
    <col min="6408" max="6408" width="24.7109375" style="159" customWidth="1"/>
    <col min="6409" max="6409" width="26.42578125" style="159" customWidth="1"/>
    <col min="6410" max="6656" width="9.140625" style="159"/>
    <col min="6657" max="6657" width="35.7109375" style="159" customWidth="1"/>
    <col min="6658" max="6658" width="11.5703125" style="159" customWidth="1"/>
    <col min="6659" max="6662" width="9.140625" style="159"/>
    <col min="6663" max="6663" width="16.7109375" style="159" customWidth="1"/>
    <col min="6664" max="6664" width="24.7109375" style="159" customWidth="1"/>
    <col min="6665" max="6665" width="26.42578125" style="159" customWidth="1"/>
    <col min="6666" max="6912" width="9.140625" style="159"/>
    <col min="6913" max="6913" width="35.7109375" style="159" customWidth="1"/>
    <col min="6914" max="6914" width="11.5703125" style="159" customWidth="1"/>
    <col min="6915" max="6918" width="9.140625" style="159"/>
    <col min="6919" max="6919" width="16.7109375" style="159" customWidth="1"/>
    <col min="6920" max="6920" width="24.7109375" style="159" customWidth="1"/>
    <col min="6921" max="6921" width="26.42578125" style="159" customWidth="1"/>
    <col min="6922" max="7168" width="9.140625" style="159"/>
    <col min="7169" max="7169" width="35.7109375" style="159" customWidth="1"/>
    <col min="7170" max="7170" width="11.5703125" style="159" customWidth="1"/>
    <col min="7171" max="7174" width="9.140625" style="159"/>
    <col min="7175" max="7175" width="16.7109375" style="159" customWidth="1"/>
    <col min="7176" max="7176" width="24.7109375" style="159" customWidth="1"/>
    <col min="7177" max="7177" width="26.42578125" style="159" customWidth="1"/>
    <col min="7178" max="7424" width="9.140625" style="159"/>
    <col min="7425" max="7425" width="35.7109375" style="159" customWidth="1"/>
    <col min="7426" max="7426" width="11.5703125" style="159" customWidth="1"/>
    <col min="7427" max="7430" width="9.140625" style="159"/>
    <col min="7431" max="7431" width="16.7109375" style="159" customWidth="1"/>
    <col min="7432" max="7432" width="24.7109375" style="159" customWidth="1"/>
    <col min="7433" max="7433" width="26.42578125" style="159" customWidth="1"/>
    <col min="7434" max="7680" width="9.140625" style="159"/>
    <col min="7681" max="7681" width="35.7109375" style="159" customWidth="1"/>
    <col min="7682" max="7682" width="11.5703125" style="159" customWidth="1"/>
    <col min="7683" max="7686" width="9.140625" style="159"/>
    <col min="7687" max="7687" width="16.7109375" style="159" customWidth="1"/>
    <col min="7688" max="7688" width="24.7109375" style="159" customWidth="1"/>
    <col min="7689" max="7689" width="26.42578125" style="159" customWidth="1"/>
    <col min="7690" max="7936" width="9.140625" style="159"/>
    <col min="7937" max="7937" width="35.7109375" style="159" customWidth="1"/>
    <col min="7938" max="7938" width="11.5703125" style="159" customWidth="1"/>
    <col min="7939" max="7942" width="9.140625" style="159"/>
    <col min="7943" max="7943" width="16.7109375" style="159" customWidth="1"/>
    <col min="7944" max="7944" width="24.7109375" style="159" customWidth="1"/>
    <col min="7945" max="7945" width="26.42578125" style="159" customWidth="1"/>
    <col min="7946" max="8192" width="9.140625" style="159"/>
    <col min="8193" max="8193" width="35.7109375" style="159" customWidth="1"/>
    <col min="8194" max="8194" width="11.5703125" style="159" customWidth="1"/>
    <col min="8195" max="8198" width="9.140625" style="159"/>
    <col min="8199" max="8199" width="16.7109375" style="159" customWidth="1"/>
    <col min="8200" max="8200" width="24.7109375" style="159" customWidth="1"/>
    <col min="8201" max="8201" width="26.42578125" style="159" customWidth="1"/>
    <col min="8202" max="8448" width="9.140625" style="159"/>
    <col min="8449" max="8449" width="35.7109375" style="159" customWidth="1"/>
    <col min="8450" max="8450" width="11.5703125" style="159" customWidth="1"/>
    <col min="8451" max="8454" width="9.140625" style="159"/>
    <col min="8455" max="8455" width="16.7109375" style="159" customWidth="1"/>
    <col min="8456" max="8456" width="24.7109375" style="159" customWidth="1"/>
    <col min="8457" max="8457" width="26.42578125" style="159" customWidth="1"/>
    <col min="8458" max="8704" width="9.140625" style="159"/>
    <col min="8705" max="8705" width="35.7109375" style="159" customWidth="1"/>
    <col min="8706" max="8706" width="11.5703125" style="159" customWidth="1"/>
    <col min="8707" max="8710" width="9.140625" style="159"/>
    <col min="8711" max="8711" width="16.7109375" style="159" customWidth="1"/>
    <col min="8712" max="8712" width="24.7109375" style="159" customWidth="1"/>
    <col min="8713" max="8713" width="26.42578125" style="159" customWidth="1"/>
    <col min="8714" max="8960" width="9.140625" style="159"/>
    <col min="8961" max="8961" width="35.7109375" style="159" customWidth="1"/>
    <col min="8962" max="8962" width="11.5703125" style="159" customWidth="1"/>
    <col min="8963" max="8966" width="9.140625" style="159"/>
    <col min="8967" max="8967" width="16.7109375" style="159" customWidth="1"/>
    <col min="8968" max="8968" width="24.7109375" style="159" customWidth="1"/>
    <col min="8969" max="8969" width="26.42578125" style="159" customWidth="1"/>
    <col min="8970" max="9216" width="9.140625" style="159"/>
    <col min="9217" max="9217" width="35.7109375" style="159" customWidth="1"/>
    <col min="9218" max="9218" width="11.5703125" style="159" customWidth="1"/>
    <col min="9219" max="9222" width="9.140625" style="159"/>
    <col min="9223" max="9223" width="16.7109375" style="159" customWidth="1"/>
    <col min="9224" max="9224" width="24.7109375" style="159" customWidth="1"/>
    <col min="9225" max="9225" width="26.42578125" style="159" customWidth="1"/>
    <col min="9226" max="9472" width="9.140625" style="159"/>
    <col min="9473" max="9473" width="35.7109375" style="159" customWidth="1"/>
    <col min="9474" max="9474" width="11.5703125" style="159" customWidth="1"/>
    <col min="9475" max="9478" width="9.140625" style="159"/>
    <col min="9479" max="9479" width="16.7109375" style="159" customWidth="1"/>
    <col min="9480" max="9480" width="24.7109375" style="159" customWidth="1"/>
    <col min="9481" max="9481" width="26.42578125" style="159" customWidth="1"/>
    <col min="9482" max="9728" width="9.140625" style="159"/>
    <col min="9729" max="9729" width="35.7109375" style="159" customWidth="1"/>
    <col min="9730" max="9730" width="11.5703125" style="159" customWidth="1"/>
    <col min="9731" max="9734" width="9.140625" style="159"/>
    <col min="9735" max="9735" width="16.7109375" style="159" customWidth="1"/>
    <col min="9736" max="9736" width="24.7109375" style="159" customWidth="1"/>
    <col min="9737" max="9737" width="26.42578125" style="159" customWidth="1"/>
    <col min="9738" max="9984" width="9.140625" style="159"/>
    <col min="9985" max="9985" width="35.7109375" style="159" customWidth="1"/>
    <col min="9986" max="9986" width="11.5703125" style="159" customWidth="1"/>
    <col min="9987" max="9990" width="9.140625" style="159"/>
    <col min="9991" max="9991" width="16.7109375" style="159" customWidth="1"/>
    <col min="9992" max="9992" width="24.7109375" style="159" customWidth="1"/>
    <col min="9993" max="9993" width="26.42578125" style="159" customWidth="1"/>
    <col min="9994" max="10240" width="9.140625" style="159"/>
    <col min="10241" max="10241" width="35.7109375" style="159" customWidth="1"/>
    <col min="10242" max="10242" width="11.5703125" style="159" customWidth="1"/>
    <col min="10243" max="10246" width="9.140625" style="159"/>
    <col min="10247" max="10247" width="16.7109375" style="159" customWidth="1"/>
    <col min="10248" max="10248" width="24.7109375" style="159" customWidth="1"/>
    <col min="10249" max="10249" width="26.42578125" style="159" customWidth="1"/>
    <col min="10250" max="10496" width="9.140625" style="159"/>
    <col min="10497" max="10497" width="35.7109375" style="159" customWidth="1"/>
    <col min="10498" max="10498" width="11.5703125" style="159" customWidth="1"/>
    <col min="10499" max="10502" width="9.140625" style="159"/>
    <col min="10503" max="10503" width="16.7109375" style="159" customWidth="1"/>
    <col min="10504" max="10504" width="24.7109375" style="159" customWidth="1"/>
    <col min="10505" max="10505" width="26.42578125" style="159" customWidth="1"/>
    <col min="10506" max="10752" width="9.140625" style="159"/>
    <col min="10753" max="10753" width="35.7109375" style="159" customWidth="1"/>
    <col min="10754" max="10754" width="11.5703125" style="159" customWidth="1"/>
    <col min="10755" max="10758" width="9.140625" style="159"/>
    <col min="10759" max="10759" width="16.7109375" style="159" customWidth="1"/>
    <col min="10760" max="10760" width="24.7109375" style="159" customWidth="1"/>
    <col min="10761" max="10761" width="26.42578125" style="159" customWidth="1"/>
    <col min="10762" max="11008" width="9.140625" style="159"/>
    <col min="11009" max="11009" width="35.7109375" style="159" customWidth="1"/>
    <col min="11010" max="11010" width="11.5703125" style="159" customWidth="1"/>
    <col min="11011" max="11014" width="9.140625" style="159"/>
    <col min="11015" max="11015" width="16.7109375" style="159" customWidth="1"/>
    <col min="11016" max="11016" width="24.7109375" style="159" customWidth="1"/>
    <col min="11017" max="11017" width="26.42578125" style="159" customWidth="1"/>
    <col min="11018" max="11264" width="9.140625" style="159"/>
    <col min="11265" max="11265" width="35.7109375" style="159" customWidth="1"/>
    <col min="11266" max="11266" width="11.5703125" style="159" customWidth="1"/>
    <col min="11267" max="11270" width="9.140625" style="159"/>
    <col min="11271" max="11271" width="16.7109375" style="159" customWidth="1"/>
    <col min="11272" max="11272" width="24.7109375" style="159" customWidth="1"/>
    <col min="11273" max="11273" width="26.42578125" style="159" customWidth="1"/>
    <col min="11274" max="11520" width="9.140625" style="159"/>
    <col min="11521" max="11521" width="35.7109375" style="159" customWidth="1"/>
    <col min="11522" max="11522" width="11.5703125" style="159" customWidth="1"/>
    <col min="11523" max="11526" width="9.140625" style="159"/>
    <col min="11527" max="11527" width="16.7109375" style="159" customWidth="1"/>
    <col min="11528" max="11528" width="24.7109375" style="159" customWidth="1"/>
    <col min="11529" max="11529" width="26.42578125" style="159" customWidth="1"/>
    <col min="11530" max="11776" width="9.140625" style="159"/>
    <col min="11777" max="11777" width="35.7109375" style="159" customWidth="1"/>
    <col min="11778" max="11778" width="11.5703125" style="159" customWidth="1"/>
    <col min="11779" max="11782" width="9.140625" style="159"/>
    <col min="11783" max="11783" width="16.7109375" style="159" customWidth="1"/>
    <col min="11784" max="11784" width="24.7109375" style="159" customWidth="1"/>
    <col min="11785" max="11785" width="26.42578125" style="159" customWidth="1"/>
    <col min="11786" max="12032" width="9.140625" style="159"/>
    <col min="12033" max="12033" width="35.7109375" style="159" customWidth="1"/>
    <col min="12034" max="12034" width="11.5703125" style="159" customWidth="1"/>
    <col min="12035" max="12038" width="9.140625" style="159"/>
    <col min="12039" max="12039" width="16.7109375" style="159" customWidth="1"/>
    <col min="12040" max="12040" width="24.7109375" style="159" customWidth="1"/>
    <col min="12041" max="12041" width="26.42578125" style="159" customWidth="1"/>
    <col min="12042" max="12288" width="9.140625" style="159"/>
    <col min="12289" max="12289" width="35.7109375" style="159" customWidth="1"/>
    <col min="12290" max="12290" width="11.5703125" style="159" customWidth="1"/>
    <col min="12291" max="12294" width="9.140625" style="159"/>
    <col min="12295" max="12295" width="16.7109375" style="159" customWidth="1"/>
    <col min="12296" max="12296" width="24.7109375" style="159" customWidth="1"/>
    <col min="12297" max="12297" width="26.42578125" style="159" customWidth="1"/>
    <col min="12298" max="12544" width="9.140625" style="159"/>
    <col min="12545" max="12545" width="35.7109375" style="159" customWidth="1"/>
    <col min="12546" max="12546" width="11.5703125" style="159" customWidth="1"/>
    <col min="12547" max="12550" width="9.140625" style="159"/>
    <col min="12551" max="12551" width="16.7109375" style="159" customWidth="1"/>
    <col min="12552" max="12552" width="24.7109375" style="159" customWidth="1"/>
    <col min="12553" max="12553" width="26.42578125" style="159" customWidth="1"/>
    <col min="12554" max="12800" width="9.140625" style="159"/>
    <col min="12801" max="12801" width="35.7109375" style="159" customWidth="1"/>
    <col min="12802" max="12802" width="11.5703125" style="159" customWidth="1"/>
    <col min="12803" max="12806" width="9.140625" style="159"/>
    <col min="12807" max="12807" width="16.7109375" style="159" customWidth="1"/>
    <col min="12808" max="12808" width="24.7109375" style="159" customWidth="1"/>
    <col min="12809" max="12809" width="26.42578125" style="159" customWidth="1"/>
    <col min="12810" max="13056" width="9.140625" style="159"/>
    <col min="13057" max="13057" width="35.7109375" style="159" customWidth="1"/>
    <col min="13058" max="13058" width="11.5703125" style="159" customWidth="1"/>
    <col min="13059" max="13062" width="9.140625" style="159"/>
    <col min="13063" max="13063" width="16.7109375" style="159" customWidth="1"/>
    <col min="13064" max="13064" width="24.7109375" style="159" customWidth="1"/>
    <col min="13065" max="13065" width="26.42578125" style="159" customWidth="1"/>
    <col min="13066" max="13312" width="9.140625" style="159"/>
    <col min="13313" max="13313" width="35.7109375" style="159" customWidth="1"/>
    <col min="13314" max="13314" width="11.5703125" style="159" customWidth="1"/>
    <col min="13315" max="13318" width="9.140625" style="159"/>
    <col min="13319" max="13319" width="16.7109375" style="159" customWidth="1"/>
    <col min="13320" max="13320" width="24.7109375" style="159" customWidth="1"/>
    <col min="13321" max="13321" width="26.42578125" style="159" customWidth="1"/>
    <col min="13322" max="13568" width="9.140625" style="159"/>
    <col min="13569" max="13569" width="35.7109375" style="159" customWidth="1"/>
    <col min="13570" max="13570" width="11.5703125" style="159" customWidth="1"/>
    <col min="13571" max="13574" width="9.140625" style="159"/>
    <col min="13575" max="13575" width="16.7109375" style="159" customWidth="1"/>
    <col min="13576" max="13576" width="24.7109375" style="159" customWidth="1"/>
    <col min="13577" max="13577" width="26.42578125" style="159" customWidth="1"/>
    <col min="13578" max="13824" width="9.140625" style="159"/>
    <col min="13825" max="13825" width="35.7109375" style="159" customWidth="1"/>
    <col min="13826" max="13826" width="11.5703125" style="159" customWidth="1"/>
    <col min="13827" max="13830" width="9.140625" style="159"/>
    <col min="13831" max="13831" width="16.7109375" style="159" customWidth="1"/>
    <col min="13832" max="13832" width="24.7109375" style="159" customWidth="1"/>
    <col min="13833" max="13833" width="26.42578125" style="159" customWidth="1"/>
    <col min="13834" max="14080" width="9.140625" style="159"/>
    <col min="14081" max="14081" width="35.7109375" style="159" customWidth="1"/>
    <col min="14082" max="14082" width="11.5703125" style="159" customWidth="1"/>
    <col min="14083" max="14086" width="9.140625" style="159"/>
    <col min="14087" max="14087" width="16.7109375" style="159" customWidth="1"/>
    <col min="14088" max="14088" width="24.7109375" style="159" customWidth="1"/>
    <col min="14089" max="14089" width="26.42578125" style="159" customWidth="1"/>
    <col min="14090" max="14336" width="9.140625" style="159"/>
    <col min="14337" max="14337" width="35.7109375" style="159" customWidth="1"/>
    <col min="14338" max="14338" width="11.5703125" style="159" customWidth="1"/>
    <col min="14339" max="14342" width="9.140625" style="159"/>
    <col min="14343" max="14343" width="16.7109375" style="159" customWidth="1"/>
    <col min="14344" max="14344" width="24.7109375" style="159" customWidth="1"/>
    <col min="14345" max="14345" width="26.42578125" style="159" customWidth="1"/>
    <col min="14346" max="14592" width="9.140625" style="159"/>
    <col min="14593" max="14593" width="35.7109375" style="159" customWidth="1"/>
    <col min="14594" max="14594" width="11.5703125" style="159" customWidth="1"/>
    <col min="14595" max="14598" width="9.140625" style="159"/>
    <col min="14599" max="14599" width="16.7109375" style="159" customWidth="1"/>
    <col min="14600" max="14600" width="24.7109375" style="159" customWidth="1"/>
    <col min="14601" max="14601" width="26.42578125" style="159" customWidth="1"/>
    <col min="14602" max="14848" width="9.140625" style="159"/>
    <col min="14849" max="14849" width="35.7109375" style="159" customWidth="1"/>
    <col min="14850" max="14850" width="11.5703125" style="159" customWidth="1"/>
    <col min="14851" max="14854" width="9.140625" style="159"/>
    <col min="14855" max="14855" width="16.7109375" style="159" customWidth="1"/>
    <col min="14856" max="14856" width="24.7109375" style="159" customWidth="1"/>
    <col min="14857" max="14857" width="26.42578125" style="159" customWidth="1"/>
    <col min="14858" max="15104" width="9.140625" style="159"/>
    <col min="15105" max="15105" width="35.7109375" style="159" customWidth="1"/>
    <col min="15106" max="15106" width="11.5703125" style="159" customWidth="1"/>
    <col min="15107" max="15110" width="9.140625" style="159"/>
    <col min="15111" max="15111" width="16.7109375" style="159" customWidth="1"/>
    <col min="15112" max="15112" width="24.7109375" style="159" customWidth="1"/>
    <col min="15113" max="15113" width="26.42578125" style="159" customWidth="1"/>
    <col min="15114" max="15360" width="9.140625" style="159"/>
    <col min="15361" max="15361" width="35.7109375" style="159" customWidth="1"/>
    <col min="15362" max="15362" width="11.5703125" style="159" customWidth="1"/>
    <col min="15363" max="15366" width="9.140625" style="159"/>
    <col min="15367" max="15367" width="16.7109375" style="159" customWidth="1"/>
    <col min="15368" max="15368" width="24.7109375" style="159" customWidth="1"/>
    <col min="15369" max="15369" width="26.42578125" style="159" customWidth="1"/>
    <col min="15370" max="15616" width="9.140625" style="159"/>
    <col min="15617" max="15617" width="35.7109375" style="159" customWidth="1"/>
    <col min="15618" max="15618" width="11.5703125" style="159" customWidth="1"/>
    <col min="15619" max="15622" width="9.140625" style="159"/>
    <col min="15623" max="15623" width="16.7109375" style="159" customWidth="1"/>
    <col min="15624" max="15624" width="24.7109375" style="159" customWidth="1"/>
    <col min="15625" max="15625" width="26.42578125" style="159" customWidth="1"/>
    <col min="15626" max="15872" width="9.140625" style="159"/>
    <col min="15873" max="15873" width="35.7109375" style="159" customWidth="1"/>
    <col min="15874" max="15874" width="11.5703125" style="159" customWidth="1"/>
    <col min="15875" max="15878" width="9.140625" style="159"/>
    <col min="15879" max="15879" width="16.7109375" style="159" customWidth="1"/>
    <col min="15880" max="15880" width="24.7109375" style="159" customWidth="1"/>
    <col min="15881" max="15881" width="26.42578125" style="159" customWidth="1"/>
    <col min="15882" max="16128" width="9.140625" style="159"/>
    <col min="16129" max="16129" width="35.7109375" style="159" customWidth="1"/>
    <col min="16130" max="16130" width="11.5703125" style="159" customWidth="1"/>
    <col min="16131" max="16134" width="9.140625" style="159"/>
    <col min="16135" max="16135" width="16.7109375" style="159" customWidth="1"/>
    <col min="16136" max="16136" width="24.7109375" style="159" customWidth="1"/>
    <col min="16137" max="16137" width="26.42578125" style="159" customWidth="1"/>
    <col min="16138" max="16384" width="9.140625" style="159"/>
  </cols>
  <sheetData>
    <row r="1" spans="1:9" ht="20.25" x14ac:dyDescent="0.2">
      <c r="A1" s="210" t="s">
        <v>324</v>
      </c>
      <c r="B1" s="211"/>
      <c r="C1" s="211"/>
      <c r="D1" s="211"/>
      <c r="E1" s="211"/>
      <c r="F1" s="211"/>
      <c r="G1" s="211"/>
      <c r="H1" s="211"/>
      <c r="I1" s="212"/>
    </row>
    <row r="2" spans="1:9" ht="15.75" x14ac:dyDescent="0.2">
      <c r="A2" s="213" t="s">
        <v>33</v>
      </c>
      <c r="B2" s="214" t="s">
        <v>151</v>
      </c>
      <c r="C2" s="214" t="s">
        <v>147</v>
      </c>
      <c r="D2" s="214"/>
      <c r="E2" s="214"/>
      <c r="F2" s="214"/>
      <c r="G2" s="214" t="s">
        <v>325</v>
      </c>
      <c r="H2" s="214" t="s">
        <v>152</v>
      </c>
      <c r="I2" s="215" t="s">
        <v>326</v>
      </c>
    </row>
    <row r="3" spans="1:9" ht="15.75" x14ac:dyDescent="0.2">
      <c r="A3" s="213"/>
      <c r="B3" s="214"/>
      <c r="C3" s="214" t="s">
        <v>150</v>
      </c>
      <c r="D3" s="214"/>
      <c r="E3" s="214" t="s">
        <v>148</v>
      </c>
      <c r="F3" s="214"/>
      <c r="G3" s="214"/>
      <c r="H3" s="214"/>
      <c r="I3" s="215"/>
    </row>
    <row r="4" spans="1:9" ht="81" customHeight="1" x14ac:dyDescent="0.2">
      <c r="A4" s="213"/>
      <c r="B4" s="214"/>
      <c r="C4" s="160" t="s">
        <v>327</v>
      </c>
      <c r="D4" s="160" t="s">
        <v>328</v>
      </c>
      <c r="E4" s="160" t="s">
        <v>327</v>
      </c>
      <c r="F4" s="160" t="s">
        <v>328</v>
      </c>
      <c r="G4" s="214"/>
      <c r="H4" s="214"/>
      <c r="I4" s="215"/>
    </row>
    <row r="5" spans="1:9" ht="15.75" x14ac:dyDescent="0.2">
      <c r="A5" s="161">
        <v>1</v>
      </c>
      <c r="B5" s="160">
        <v>2</v>
      </c>
      <c r="C5" s="160">
        <v>3</v>
      </c>
      <c r="D5" s="160">
        <v>4</v>
      </c>
      <c r="E5" s="160">
        <v>5</v>
      </c>
      <c r="F5" s="160">
        <v>6</v>
      </c>
      <c r="G5" s="160">
        <v>7</v>
      </c>
      <c r="H5" s="160">
        <v>8</v>
      </c>
      <c r="I5" s="162">
        <v>9</v>
      </c>
    </row>
    <row r="6" spans="1:9" ht="46.5" customHeight="1" x14ac:dyDescent="0.2">
      <c r="A6" s="163" t="s">
        <v>329</v>
      </c>
      <c r="B6" s="160" t="s">
        <v>330</v>
      </c>
      <c r="C6" s="164" t="s">
        <v>331</v>
      </c>
      <c r="D6" s="164" t="s">
        <v>331</v>
      </c>
      <c r="E6" s="164">
        <v>100</v>
      </c>
      <c r="F6" s="160">
        <v>100</v>
      </c>
      <c r="G6" s="160"/>
      <c r="H6" s="160" t="s">
        <v>34</v>
      </c>
      <c r="I6" s="162">
        <f>F6</f>
        <v>100</v>
      </c>
    </row>
    <row r="7" spans="1:9" ht="206.25" customHeight="1" x14ac:dyDescent="0.2">
      <c r="A7" s="163" t="s">
        <v>332</v>
      </c>
      <c r="B7" s="160" t="s">
        <v>330</v>
      </c>
      <c r="C7" s="164" t="s">
        <v>331</v>
      </c>
      <c r="D7" s="164" t="s">
        <v>331</v>
      </c>
      <c r="E7" s="164">
        <v>59.2</v>
      </c>
      <c r="F7" s="160">
        <v>0</v>
      </c>
      <c r="G7" s="160" t="s">
        <v>333</v>
      </c>
      <c r="H7" s="160" t="s">
        <v>34</v>
      </c>
      <c r="I7" s="162">
        <f t="shared" ref="I7:I45" si="0">F7</f>
        <v>0</v>
      </c>
    </row>
    <row r="8" spans="1:9" ht="48" customHeight="1" x14ac:dyDescent="0.2">
      <c r="A8" s="163" t="s">
        <v>334</v>
      </c>
      <c r="B8" s="160" t="s">
        <v>330</v>
      </c>
      <c r="C8" s="164" t="s">
        <v>331</v>
      </c>
      <c r="D8" s="164" t="s">
        <v>331</v>
      </c>
      <c r="E8" s="164">
        <v>100</v>
      </c>
      <c r="F8" s="160">
        <v>100</v>
      </c>
      <c r="G8" s="160"/>
      <c r="H8" s="160" t="s">
        <v>34</v>
      </c>
      <c r="I8" s="162">
        <f t="shared" si="0"/>
        <v>100</v>
      </c>
    </row>
    <row r="9" spans="1:9" ht="206.25" customHeight="1" x14ac:dyDescent="0.2">
      <c r="A9" s="163" t="s">
        <v>335</v>
      </c>
      <c r="B9" s="160" t="s">
        <v>330</v>
      </c>
      <c r="C9" s="164" t="s">
        <v>331</v>
      </c>
      <c r="D9" s="164" t="s">
        <v>331</v>
      </c>
      <c r="E9" s="164">
        <v>59.2</v>
      </c>
      <c r="F9" s="160">
        <v>100</v>
      </c>
      <c r="G9" s="160"/>
      <c r="H9" s="160" t="s">
        <v>34</v>
      </c>
      <c r="I9" s="162">
        <f t="shared" si="0"/>
        <v>100</v>
      </c>
    </row>
    <row r="10" spans="1:9" ht="48.75" customHeight="1" x14ac:dyDescent="0.2">
      <c r="A10" s="163" t="s">
        <v>336</v>
      </c>
      <c r="B10" s="160" t="s">
        <v>330</v>
      </c>
      <c r="C10" s="164" t="s">
        <v>331</v>
      </c>
      <c r="D10" s="164" t="s">
        <v>331</v>
      </c>
      <c r="E10" s="164">
        <v>100</v>
      </c>
      <c r="F10" s="160">
        <v>100</v>
      </c>
      <c r="G10" s="160"/>
      <c r="H10" s="160" t="s">
        <v>34</v>
      </c>
      <c r="I10" s="162">
        <f t="shared" si="0"/>
        <v>100</v>
      </c>
    </row>
    <row r="11" spans="1:9" ht="206.25" customHeight="1" x14ac:dyDescent="0.2">
      <c r="A11" s="163" t="s">
        <v>337</v>
      </c>
      <c r="B11" s="160" t="s">
        <v>330</v>
      </c>
      <c r="C11" s="164" t="s">
        <v>331</v>
      </c>
      <c r="D11" s="164" t="s">
        <v>331</v>
      </c>
      <c r="E11" s="164">
        <v>59.2</v>
      </c>
      <c r="F11" s="160">
        <v>100</v>
      </c>
      <c r="G11" s="160"/>
      <c r="H11" s="160" t="s">
        <v>34</v>
      </c>
      <c r="I11" s="162">
        <f t="shared" si="0"/>
        <v>100</v>
      </c>
    </row>
    <row r="12" spans="1:9" ht="94.5" x14ac:dyDescent="0.2">
      <c r="A12" s="163" t="s">
        <v>338</v>
      </c>
      <c r="B12" s="160" t="s">
        <v>330</v>
      </c>
      <c r="C12" s="164" t="s">
        <v>331</v>
      </c>
      <c r="D12" s="164" t="s">
        <v>331</v>
      </c>
      <c r="E12" s="164">
        <v>100</v>
      </c>
      <c r="F12" s="160">
        <v>100</v>
      </c>
      <c r="G12" s="160"/>
      <c r="H12" s="160" t="s">
        <v>34</v>
      </c>
      <c r="I12" s="162">
        <f t="shared" si="0"/>
        <v>100</v>
      </c>
    </row>
    <row r="13" spans="1:9" ht="235.5" customHeight="1" x14ac:dyDescent="0.2">
      <c r="A13" s="163" t="s">
        <v>339</v>
      </c>
      <c r="B13" s="160" t="s">
        <v>330</v>
      </c>
      <c r="C13" s="164" t="s">
        <v>331</v>
      </c>
      <c r="D13" s="164" t="s">
        <v>331</v>
      </c>
      <c r="E13" s="164">
        <v>59.2</v>
      </c>
      <c r="F13" s="160">
        <v>65.7</v>
      </c>
      <c r="G13" s="160" t="s">
        <v>340</v>
      </c>
      <c r="H13" s="160" t="s">
        <v>34</v>
      </c>
      <c r="I13" s="162">
        <v>100</v>
      </c>
    </row>
    <row r="14" spans="1:9" ht="96" customHeight="1" x14ac:dyDescent="0.2">
      <c r="A14" s="163" t="s">
        <v>341</v>
      </c>
      <c r="B14" s="160" t="s">
        <v>330</v>
      </c>
      <c r="C14" s="164" t="s">
        <v>331</v>
      </c>
      <c r="D14" s="164" t="s">
        <v>331</v>
      </c>
      <c r="E14" s="164">
        <v>100</v>
      </c>
      <c r="F14" s="160">
        <v>100</v>
      </c>
      <c r="G14" s="160"/>
      <c r="H14" s="160" t="s">
        <v>34</v>
      </c>
      <c r="I14" s="162">
        <f t="shared" si="0"/>
        <v>100</v>
      </c>
    </row>
    <row r="15" spans="1:9" ht="257.25" customHeight="1" x14ac:dyDescent="0.2">
      <c r="A15" s="163" t="s">
        <v>342</v>
      </c>
      <c r="B15" s="160" t="s">
        <v>330</v>
      </c>
      <c r="C15" s="164" t="s">
        <v>331</v>
      </c>
      <c r="D15" s="164" t="s">
        <v>331</v>
      </c>
      <c r="E15" s="164">
        <v>59.2</v>
      </c>
      <c r="F15" s="160">
        <v>100</v>
      </c>
      <c r="G15" s="160"/>
      <c r="H15" s="160" t="s">
        <v>34</v>
      </c>
      <c r="I15" s="162">
        <f t="shared" si="0"/>
        <v>100</v>
      </c>
    </row>
    <row r="16" spans="1:9" ht="66.75" customHeight="1" x14ac:dyDescent="0.2">
      <c r="A16" s="163" t="s">
        <v>343</v>
      </c>
      <c r="B16" s="160" t="s">
        <v>330</v>
      </c>
      <c r="C16" s="164" t="s">
        <v>331</v>
      </c>
      <c r="D16" s="164" t="s">
        <v>331</v>
      </c>
      <c r="E16" s="164">
        <v>100</v>
      </c>
      <c r="F16" s="160">
        <v>100</v>
      </c>
      <c r="G16" s="160"/>
      <c r="H16" s="160" t="s">
        <v>34</v>
      </c>
      <c r="I16" s="162">
        <f t="shared" si="0"/>
        <v>100</v>
      </c>
    </row>
    <row r="17" spans="1:9" ht="223.5" customHeight="1" x14ac:dyDescent="0.2">
      <c r="A17" s="163" t="s">
        <v>344</v>
      </c>
      <c r="B17" s="160" t="s">
        <v>330</v>
      </c>
      <c r="C17" s="164" t="s">
        <v>331</v>
      </c>
      <c r="D17" s="164" t="s">
        <v>331</v>
      </c>
      <c r="E17" s="164">
        <v>59.2</v>
      </c>
      <c r="F17" s="160">
        <v>76.8</v>
      </c>
      <c r="G17" s="160" t="s">
        <v>345</v>
      </c>
      <c r="H17" s="160" t="s">
        <v>34</v>
      </c>
      <c r="I17" s="162">
        <v>100</v>
      </c>
    </row>
    <row r="18" spans="1:9" ht="65.25" customHeight="1" x14ac:dyDescent="0.2">
      <c r="A18" s="163" t="s">
        <v>346</v>
      </c>
      <c r="B18" s="160" t="s">
        <v>330</v>
      </c>
      <c r="C18" s="164" t="s">
        <v>331</v>
      </c>
      <c r="D18" s="164" t="s">
        <v>331</v>
      </c>
      <c r="E18" s="164">
        <v>100</v>
      </c>
      <c r="F18" s="160">
        <v>100</v>
      </c>
      <c r="G18" s="160"/>
      <c r="H18" s="160" t="s">
        <v>34</v>
      </c>
      <c r="I18" s="162">
        <f t="shared" si="0"/>
        <v>100</v>
      </c>
    </row>
    <row r="19" spans="1:9" ht="207" customHeight="1" x14ac:dyDescent="0.2">
      <c r="A19" s="163" t="s">
        <v>347</v>
      </c>
      <c r="B19" s="160" t="s">
        <v>330</v>
      </c>
      <c r="C19" s="164" t="s">
        <v>331</v>
      </c>
      <c r="D19" s="164" t="s">
        <v>331</v>
      </c>
      <c r="E19" s="164">
        <v>59.2</v>
      </c>
      <c r="F19" s="160">
        <v>0</v>
      </c>
      <c r="G19" s="160" t="s">
        <v>333</v>
      </c>
      <c r="H19" s="160" t="s">
        <v>34</v>
      </c>
      <c r="I19" s="162">
        <f t="shared" si="0"/>
        <v>0</v>
      </c>
    </row>
    <row r="20" spans="1:9" ht="81" customHeight="1" x14ac:dyDescent="0.2">
      <c r="A20" s="163" t="s">
        <v>348</v>
      </c>
      <c r="B20" s="160" t="s">
        <v>330</v>
      </c>
      <c r="C20" s="164" t="s">
        <v>331</v>
      </c>
      <c r="D20" s="164" t="s">
        <v>331</v>
      </c>
      <c r="E20" s="164">
        <v>100</v>
      </c>
      <c r="F20" s="160">
        <v>100</v>
      </c>
      <c r="G20" s="160"/>
      <c r="H20" s="160" t="s">
        <v>34</v>
      </c>
      <c r="I20" s="162">
        <f t="shared" si="0"/>
        <v>100</v>
      </c>
    </row>
    <row r="21" spans="1:9" ht="235.5" customHeight="1" x14ac:dyDescent="0.2">
      <c r="A21" s="163" t="s">
        <v>349</v>
      </c>
      <c r="B21" s="160" t="s">
        <v>330</v>
      </c>
      <c r="C21" s="164" t="s">
        <v>331</v>
      </c>
      <c r="D21" s="164" t="s">
        <v>331</v>
      </c>
      <c r="E21" s="164">
        <v>59.2</v>
      </c>
      <c r="F21" s="160">
        <v>0</v>
      </c>
      <c r="G21" s="160" t="s">
        <v>333</v>
      </c>
      <c r="H21" s="160" t="s">
        <v>34</v>
      </c>
      <c r="I21" s="162">
        <f t="shared" si="0"/>
        <v>0</v>
      </c>
    </row>
    <row r="22" spans="1:9" ht="78.75" customHeight="1" x14ac:dyDescent="0.2">
      <c r="A22" s="163" t="s">
        <v>350</v>
      </c>
      <c r="B22" s="160" t="s">
        <v>330</v>
      </c>
      <c r="C22" s="164" t="s">
        <v>331</v>
      </c>
      <c r="D22" s="164" t="s">
        <v>331</v>
      </c>
      <c r="E22" s="164">
        <v>100</v>
      </c>
      <c r="F22" s="160">
        <v>100</v>
      </c>
      <c r="G22" s="160"/>
      <c r="H22" s="160" t="s">
        <v>34</v>
      </c>
      <c r="I22" s="162">
        <f t="shared" si="0"/>
        <v>100</v>
      </c>
    </row>
    <row r="23" spans="1:9" ht="241.5" customHeight="1" x14ac:dyDescent="0.2">
      <c r="A23" s="163" t="s">
        <v>351</v>
      </c>
      <c r="B23" s="160" t="s">
        <v>330</v>
      </c>
      <c r="C23" s="164" t="s">
        <v>331</v>
      </c>
      <c r="D23" s="164" t="s">
        <v>331</v>
      </c>
      <c r="E23" s="164">
        <v>59.2</v>
      </c>
      <c r="F23" s="160">
        <v>29.7</v>
      </c>
      <c r="G23" s="160" t="s">
        <v>352</v>
      </c>
      <c r="H23" s="160" t="s">
        <v>34</v>
      </c>
      <c r="I23" s="162">
        <v>50</v>
      </c>
    </row>
    <row r="24" spans="1:9" ht="81.75" customHeight="1" x14ac:dyDescent="0.2">
      <c r="A24" s="163" t="s">
        <v>353</v>
      </c>
      <c r="B24" s="160" t="s">
        <v>330</v>
      </c>
      <c r="C24" s="164" t="s">
        <v>331</v>
      </c>
      <c r="D24" s="164" t="s">
        <v>331</v>
      </c>
      <c r="E24" s="164">
        <v>100</v>
      </c>
      <c r="F24" s="160">
        <v>100</v>
      </c>
      <c r="G24" s="160"/>
      <c r="H24" s="160" t="s">
        <v>34</v>
      </c>
      <c r="I24" s="162">
        <f t="shared" si="0"/>
        <v>100</v>
      </c>
    </row>
    <row r="25" spans="1:9" ht="254.25" customHeight="1" x14ac:dyDescent="0.2">
      <c r="A25" s="163" t="s">
        <v>354</v>
      </c>
      <c r="B25" s="160" t="s">
        <v>330</v>
      </c>
      <c r="C25" s="164" t="s">
        <v>331</v>
      </c>
      <c r="D25" s="164" t="s">
        <v>331</v>
      </c>
      <c r="E25" s="164">
        <v>59.2</v>
      </c>
      <c r="F25" s="160">
        <v>100</v>
      </c>
      <c r="G25" s="160"/>
      <c r="H25" s="160" t="s">
        <v>34</v>
      </c>
      <c r="I25" s="162">
        <f t="shared" si="0"/>
        <v>100</v>
      </c>
    </row>
    <row r="26" spans="1:9" ht="78.75" customHeight="1" x14ac:dyDescent="0.2">
      <c r="A26" s="163" t="s">
        <v>355</v>
      </c>
      <c r="B26" s="160" t="s">
        <v>330</v>
      </c>
      <c r="C26" s="164" t="s">
        <v>331</v>
      </c>
      <c r="D26" s="164" t="s">
        <v>331</v>
      </c>
      <c r="E26" s="164">
        <v>100</v>
      </c>
      <c r="F26" s="160">
        <v>100</v>
      </c>
      <c r="G26" s="160"/>
      <c r="H26" s="160" t="s">
        <v>34</v>
      </c>
      <c r="I26" s="162">
        <f t="shared" si="0"/>
        <v>100</v>
      </c>
    </row>
    <row r="27" spans="1:9" ht="239.25" customHeight="1" x14ac:dyDescent="0.2">
      <c r="A27" s="163" t="s">
        <v>356</v>
      </c>
      <c r="B27" s="160" t="s">
        <v>330</v>
      </c>
      <c r="C27" s="164" t="s">
        <v>331</v>
      </c>
      <c r="D27" s="164" t="s">
        <v>331</v>
      </c>
      <c r="E27" s="164">
        <v>59.2</v>
      </c>
      <c r="F27" s="160">
        <v>61.5</v>
      </c>
      <c r="G27" s="160" t="s">
        <v>357</v>
      </c>
      <c r="H27" s="160" t="s">
        <v>34</v>
      </c>
      <c r="I27" s="162">
        <v>100</v>
      </c>
    </row>
    <row r="28" spans="1:9" ht="83.25" customHeight="1" x14ac:dyDescent="0.2">
      <c r="A28" s="163" t="s">
        <v>358</v>
      </c>
      <c r="B28" s="160" t="s">
        <v>330</v>
      </c>
      <c r="C28" s="164" t="s">
        <v>331</v>
      </c>
      <c r="D28" s="164" t="s">
        <v>331</v>
      </c>
      <c r="E28" s="164">
        <v>100</v>
      </c>
      <c r="F28" s="160">
        <v>100</v>
      </c>
      <c r="G28" s="160"/>
      <c r="H28" s="160" t="s">
        <v>34</v>
      </c>
      <c r="I28" s="162">
        <f t="shared" si="0"/>
        <v>100</v>
      </c>
    </row>
    <row r="29" spans="1:9" ht="221.25" customHeight="1" x14ac:dyDescent="0.2">
      <c r="A29" s="163" t="s">
        <v>359</v>
      </c>
      <c r="B29" s="160" t="s">
        <v>330</v>
      </c>
      <c r="C29" s="164" t="s">
        <v>331</v>
      </c>
      <c r="D29" s="164" t="s">
        <v>331</v>
      </c>
      <c r="E29" s="164">
        <v>59.2</v>
      </c>
      <c r="F29" s="160">
        <v>0</v>
      </c>
      <c r="G29" s="160" t="s">
        <v>333</v>
      </c>
      <c r="H29" s="160" t="s">
        <v>34</v>
      </c>
      <c r="I29" s="162">
        <f t="shared" si="0"/>
        <v>0</v>
      </c>
    </row>
    <row r="30" spans="1:9" ht="81.75" customHeight="1" x14ac:dyDescent="0.2">
      <c r="A30" s="163" t="s">
        <v>360</v>
      </c>
      <c r="B30" s="160" t="s">
        <v>330</v>
      </c>
      <c r="C30" s="164" t="s">
        <v>331</v>
      </c>
      <c r="D30" s="164" t="s">
        <v>331</v>
      </c>
      <c r="E30" s="164">
        <v>100</v>
      </c>
      <c r="F30" s="160">
        <v>0</v>
      </c>
      <c r="G30" s="160" t="s">
        <v>361</v>
      </c>
      <c r="H30" s="160" t="s">
        <v>34</v>
      </c>
      <c r="I30" s="162">
        <f t="shared" si="0"/>
        <v>0</v>
      </c>
    </row>
    <row r="31" spans="1:9" ht="235.5" customHeight="1" x14ac:dyDescent="0.2">
      <c r="A31" s="163" t="s">
        <v>362</v>
      </c>
      <c r="B31" s="160" t="s">
        <v>330</v>
      </c>
      <c r="C31" s="164" t="s">
        <v>331</v>
      </c>
      <c r="D31" s="164" t="s">
        <v>331</v>
      </c>
      <c r="E31" s="164">
        <v>59.2</v>
      </c>
      <c r="F31" s="160">
        <v>100</v>
      </c>
      <c r="G31" s="160"/>
      <c r="H31" s="160" t="s">
        <v>34</v>
      </c>
      <c r="I31" s="162">
        <f t="shared" si="0"/>
        <v>100</v>
      </c>
    </row>
    <row r="32" spans="1:9" ht="99" customHeight="1" x14ac:dyDescent="0.2">
      <c r="A32" s="163" t="s">
        <v>363</v>
      </c>
      <c r="B32" s="160" t="s">
        <v>330</v>
      </c>
      <c r="C32" s="164" t="s">
        <v>331</v>
      </c>
      <c r="D32" s="164" t="s">
        <v>331</v>
      </c>
      <c r="E32" s="164">
        <v>100</v>
      </c>
      <c r="F32" s="160">
        <v>100</v>
      </c>
      <c r="G32" s="160"/>
      <c r="H32" s="160" t="s">
        <v>34</v>
      </c>
      <c r="I32" s="162">
        <f t="shared" si="0"/>
        <v>100</v>
      </c>
    </row>
    <row r="33" spans="1:9" ht="87.75" customHeight="1" x14ac:dyDescent="0.2">
      <c r="A33" s="163" t="s">
        <v>364</v>
      </c>
      <c r="B33" s="160" t="s">
        <v>330</v>
      </c>
      <c r="C33" s="164" t="s">
        <v>331</v>
      </c>
      <c r="D33" s="164" t="s">
        <v>331</v>
      </c>
      <c r="E33" s="164">
        <v>100</v>
      </c>
      <c r="F33" s="160">
        <v>100</v>
      </c>
      <c r="G33" s="160"/>
      <c r="H33" s="160" t="s">
        <v>34</v>
      </c>
      <c r="I33" s="162">
        <f t="shared" si="0"/>
        <v>100</v>
      </c>
    </row>
    <row r="34" spans="1:9" ht="94.5" x14ac:dyDescent="0.2">
      <c r="A34" s="163" t="s">
        <v>365</v>
      </c>
      <c r="B34" s="160" t="s">
        <v>330</v>
      </c>
      <c r="C34" s="164" t="s">
        <v>331</v>
      </c>
      <c r="D34" s="164" t="s">
        <v>331</v>
      </c>
      <c r="E34" s="164">
        <v>100</v>
      </c>
      <c r="F34" s="160">
        <v>100</v>
      </c>
      <c r="G34" s="160"/>
      <c r="H34" s="160" t="s">
        <v>34</v>
      </c>
      <c r="I34" s="162">
        <f t="shared" si="0"/>
        <v>100</v>
      </c>
    </row>
    <row r="35" spans="1:9" ht="66.75" customHeight="1" x14ac:dyDescent="0.2">
      <c r="A35" s="163" t="s">
        <v>366</v>
      </c>
      <c r="B35" s="160" t="s">
        <v>330</v>
      </c>
      <c r="C35" s="164" t="s">
        <v>331</v>
      </c>
      <c r="D35" s="164" t="s">
        <v>331</v>
      </c>
      <c r="E35" s="164">
        <v>100</v>
      </c>
      <c r="F35" s="160">
        <v>0</v>
      </c>
      <c r="G35" s="160" t="s">
        <v>361</v>
      </c>
      <c r="H35" s="160" t="s">
        <v>34</v>
      </c>
      <c r="I35" s="162">
        <f t="shared" si="0"/>
        <v>0</v>
      </c>
    </row>
    <row r="36" spans="1:9" ht="78.75" x14ac:dyDescent="0.2">
      <c r="A36" s="163" t="s">
        <v>367</v>
      </c>
      <c r="B36" s="160" t="s">
        <v>330</v>
      </c>
      <c r="C36" s="164" t="s">
        <v>331</v>
      </c>
      <c r="D36" s="164" t="s">
        <v>331</v>
      </c>
      <c r="E36" s="164">
        <v>100</v>
      </c>
      <c r="F36" s="160">
        <v>0</v>
      </c>
      <c r="G36" s="160" t="s">
        <v>361</v>
      </c>
      <c r="H36" s="160" t="s">
        <v>34</v>
      </c>
      <c r="I36" s="162">
        <f t="shared" si="0"/>
        <v>0</v>
      </c>
    </row>
    <row r="37" spans="1:9" ht="65.25" customHeight="1" x14ac:dyDescent="0.2">
      <c r="A37" s="163" t="s">
        <v>368</v>
      </c>
      <c r="B37" s="160" t="s">
        <v>330</v>
      </c>
      <c r="C37" s="164" t="s">
        <v>331</v>
      </c>
      <c r="D37" s="164" t="s">
        <v>331</v>
      </c>
      <c r="E37" s="164">
        <v>95</v>
      </c>
      <c r="F37" s="160">
        <v>100</v>
      </c>
      <c r="G37" s="160"/>
      <c r="H37" s="165" t="s">
        <v>369</v>
      </c>
      <c r="I37" s="162">
        <f t="shared" si="0"/>
        <v>100</v>
      </c>
    </row>
    <row r="38" spans="1:9" ht="51" customHeight="1" x14ac:dyDescent="0.2">
      <c r="A38" s="163" t="s">
        <v>370</v>
      </c>
      <c r="B38" s="160" t="s">
        <v>330</v>
      </c>
      <c r="C38" s="164" t="s">
        <v>331</v>
      </c>
      <c r="D38" s="164" t="s">
        <v>331</v>
      </c>
      <c r="E38" s="164" t="s">
        <v>371</v>
      </c>
      <c r="F38" s="160">
        <v>52.2</v>
      </c>
      <c r="G38" s="160"/>
      <c r="H38" s="165" t="s">
        <v>369</v>
      </c>
      <c r="I38" s="162">
        <v>100</v>
      </c>
    </row>
    <row r="39" spans="1:9" ht="51" customHeight="1" x14ac:dyDescent="0.2">
      <c r="A39" s="163" t="s">
        <v>372</v>
      </c>
      <c r="B39" s="160" t="s">
        <v>373</v>
      </c>
      <c r="C39" s="164" t="s">
        <v>331</v>
      </c>
      <c r="D39" s="164" t="s">
        <v>331</v>
      </c>
      <c r="E39" s="164" t="s">
        <v>374</v>
      </c>
      <c r="F39" s="160">
        <v>0.46</v>
      </c>
      <c r="G39" s="160"/>
      <c r="H39" s="165" t="s">
        <v>369</v>
      </c>
      <c r="I39" s="162">
        <v>100</v>
      </c>
    </row>
    <row r="40" spans="1:9" ht="47.25" x14ac:dyDescent="0.2">
      <c r="A40" s="163" t="s">
        <v>375</v>
      </c>
      <c r="B40" s="160" t="s">
        <v>330</v>
      </c>
      <c r="C40" s="160">
        <v>100</v>
      </c>
      <c r="D40" s="160">
        <v>100</v>
      </c>
      <c r="E40" s="164">
        <v>100</v>
      </c>
      <c r="F40" s="160">
        <v>100</v>
      </c>
      <c r="G40" s="160"/>
      <c r="H40" s="160"/>
      <c r="I40" s="162">
        <f t="shared" si="0"/>
        <v>100</v>
      </c>
    </row>
    <row r="41" spans="1:9" ht="31.5" x14ac:dyDescent="0.25">
      <c r="A41" s="166" t="s">
        <v>376</v>
      </c>
      <c r="B41" s="160" t="s">
        <v>330</v>
      </c>
      <c r="C41" s="160">
        <v>100</v>
      </c>
      <c r="D41" s="160">
        <v>100</v>
      </c>
      <c r="E41" s="164">
        <v>100</v>
      </c>
      <c r="F41" s="160">
        <v>100</v>
      </c>
      <c r="G41" s="160"/>
      <c r="H41" s="160" t="s">
        <v>34</v>
      </c>
      <c r="I41" s="162">
        <f t="shared" si="0"/>
        <v>100</v>
      </c>
    </row>
    <row r="42" spans="1:9" ht="31.5" x14ac:dyDescent="0.2">
      <c r="A42" s="167" t="s">
        <v>377</v>
      </c>
      <c r="B42" s="160" t="s">
        <v>330</v>
      </c>
      <c r="C42" s="160">
        <v>100</v>
      </c>
      <c r="D42" s="160">
        <v>100</v>
      </c>
      <c r="E42" s="164">
        <v>100</v>
      </c>
      <c r="F42" s="160">
        <v>100</v>
      </c>
      <c r="G42" s="160"/>
      <c r="H42" s="160" t="s">
        <v>34</v>
      </c>
      <c r="I42" s="162">
        <f t="shared" si="0"/>
        <v>100</v>
      </c>
    </row>
    <row r="43" spans="1:9" ht="31.5" x14ac:dyDescent="0.2">
      <c r="A43" s="167" t="s">
        <v>378</v>
      </c>
      <c r="B43" s="160" t="s">
        <v>330</v>
      </c>
      <c r="C43" s="160">
        <v>100</v>
      </c>
      <c r="D43" s="160">
        <v>100</v>
      </c>
      <c r="E43" s="164">
        <v>100</v>
      </c>
      <c r="F43" s="160">
        <v>100</v>
      </c>
      <c r="G43" s="160"/>
      <c r="H43" s="160" t="s">
        <v>34</v>
      </c>
      <c r="I43" s="162">
        <f t="shared" si="0"/>
        <v>100</v>
      </c>
    </row>
    <row r="44" spans="1:9" ht="220.5" x14ac:dyDescent="0.2">
      <c r="A44" s="163" t="s">
        <v>379</v>
      </c>
      <c r="B44" s="160"/>
      <c r="C44" s="160"/>
      <c r="D44" s="160"/>
      <c r="E44" s="164"/>
      <c r="F44" s="160"/>
      <c r="G44" s="160"/>
      <c r="H44" s="160"/>
      <c r="I44" s="162"/>
    </row>
    <row r="45" spans="1:9" ht="31.5" x14ac:dyDescent="0.25">
      <c r="A45" s="166" t="s">
        <v>376</v>
      </c>
      <c r="B45" s="160" t="s">
        <v>330</v>
      </c>
      <c r="C45" s="160">
        <v>80</v>
      </c>
      <c r="D45" s="160">
        <v>100</v>
      </c>
      <c r="E45" s="164">
        <v>59.2</v>
      </c>
      <c r="F45" s="160">
        <v>100</v>
      </c>
      <c r="G45" s="160"/>
      <c r="H45" s="160" t="s">
        <v>34</v>
      </c>
      <c r="I45" s="162">
        <f t="shared" si="0"/>
        <v>100</v>
      </c>
    </row>
    <row r="46" spans="1:9" ht="140.25" x14ac:dyDescent="0.2">
      <c r="A46" s="167" t="s">
        <v>377</v>
      </c>
      <c r="B46" s="160" t="s">
        <v>330</v>
      </c>
      <c r="C46" s="160">
        <v>80</v>
      </c>
      <c r="D46" s="160">
        <v>100</v>
      </c>
      <c r="E46" s="164">
        <v>59.2</v>
      </c>
      <c r="F46" s="160">
        <v>90.7</v>
      </c>
      <c r="G46" s="165" t="s">
        <v>380</v>
      </c>
      <c r="H46" s="160" t="s">
        <v>34</v>
      </c>
      <c r="I46" s="162">
        <v>100</v>
      </c>
    </row>
    <row r="47" spans="1:9" ht="146.25" customHeight="1" thickBot="1" x14ac:dyDescent="0.25">
      <c r="A47" s="168" t="s">
        <v>378</v>
      </c>
      <c r="B47" s="169" t="s">
        <v>330</v>
      </c>
      <c r="C47" s="169">
        <v>80</v>
      </c>
      <c r="D47" s="169">
        <v>100</v>
      </c>
      <c r="E47" s="170">
        <v>59.2</v>
      </c>
      <c r="F47" s="169">
        <v>98.5</v>
      </c>
      <c r="G47" s="165" t="s">
        <v>381</v>
      </c>
      <c r="H47" s="169" t="s">
        <v>34</v>
      </c>
      <c r="I47" s="162">
        <v>100</v>
      </c>
    </row>
  </sheetData>
  <mergeCells count="9">
    <mergeCell ref="A1:I1"/>
    <mergeCell ref="A2:A4"/>
    <mergeCell ref="B2:B4"/>
    <mergeCell ref="C2:F2"/>
    <mergeCell ref="G2:G4"/>
    <mergeCell ref="H2:H4"/>
    <mergeCell ref="I2:I4"/>
    <mergeCell ref="C3:D3"/>
    <mergeCell ref="E3:F3"/>
  </mergeCells>
  <pageMargins left="0.7" right="0.7" top="0.75" bottom="0.75" header="0.3" footer="0.3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zoomScaleNormal="100" workbookViewId="0">
      <selection activeCell="F10" sqref="F10"/>
    </sheetView>
  </sheetViews>
  <sheetFormatPr defaultRowHeight="15" x14ac:dyDescent="0.25"/>
  <cols>
    <col min="1" max="1" width="20.7109375" customWidth="1"/>
    <col min="6" max="6" width="11" customWidth="1"/>
    <col min="7" max="7" width="13.42578125" customWidth="1"/>
  </cols>
  <sheetData>
    <row r="1" spans="1:7" ht="15.75" x14ac:dyDescent="0.25">
      <c r="A1" s="222" t="s">
        <v>35</v>
      </c>
      <c r="B1" s="222"/>
      <c r="C1" s="222"/>
      <c r="D1" s="222"/>
      <c r="E1" s="222"/>
      <c r="F1" s="222"/>
      <c r="G1" s="222"/>
    </row>
    <row r="2" spans="1:7" ht="15.75" x14ac:dyDescent="0.25">
      <c r="A2" s="222" t="s">
        <v>36</v>
      </c>
      <c r="B2" s="222"/>
      <c r="C2" s="222"/>
      <c r="D2" s="222"/>
      <c r="E2" s="222"/>
      <c r="F2" s="222"/>
      <c r="G2" s="222"/>
    </row>
    <row r="3" spans="1:7" ht="15.75" x14ac:dyDescent="0.25">
      <c r="A3" s="1"/>
      <c r="B3" s="1"/>
      <c r="C3" s="1"/>
      <c r="D3" s="1"/>
      <c r="E3" s="1"/>
      <c r="F3" s="1"/>
      <c r="G3" s="1"/>
    </row>
    <row r="4" spans="1:7" ht="33" customHeight="1" x14ac:dyDescent="0.25">
      <c r="A4" s="207" t="s">
        <v>37</v>
      </c>
      <c r="B4" s="221" t="s">
        <v>38</v>
      </c>
      <c r="C4" s="221"/>
      <c r="D4" s="221"/>
      <c r="E4" s="221"/>
      <c r="F4" s="221"/>
      <c r="G4" s="221"/>
    </row>
    <row r="5" spans="1:7" ht="15.75" x14ac:dyDescent="0.25">
      <c r="A5" s="207"/>
      <c r="B5" s="220" t="s">
        <v>39</v>
      </c>
      <c r="C5" s="220"/>
      <c r="D5" s="220" t="s">
        <v>40</v>
      </c>
      <c r="E5" s="220"/>
      <c r="F5" s="220" t="s">
        <v>41</v>
      </c>
      <c r="G5" s="220"/>
    </row>
    <row r="6" spans="1:7" ht="17.25" customHeight="1" x14ac:dyDescent="0.25">
      <c r="A6" s="207"/>
      <c r="B6" s="18" t="s">
        <v>207</v>
      </c>
      <c r="C6" s="18" t="s">
        <v>315</v>
      </c>
      <c r="D6" s="143" t="s">
        <v>207</v>
      </c>
      <c r="E6" s="143" t="s">
        <v>315</v>
      </c>
      <c r="F6" s="62" t="s">
        <v>207</v>
      </c>
      <c r="G6" s="63" t="s">
        <v>315</v>
      </c>
    </row>
    <row r="7" spans="1:7" ht="141.75" x14ac:dyDescent="0.25">
      <c r="A7" s="7" t="s">
        <v>208</v>
      </c>
      <c r="B7" s="9">
        <v>271</v>
      </c>
      <c r="C7" s="9">
        <v>347</v>
      </c>
      <c r="D7" s="9"/>
      <c r="E7" s="9"/>
      <c r="F7" s="9"/>
      <c r="G7" s="9"/>
    </row>
    <row r="8" spans="1:7" ht="126" x14ac:dyDescent="0.25">
      <c r="A8" s="7" t="s">
        <v>209</v>
      </c>
      <c r="B8" s="9">
        <v>832</v>
      </c>
      <c r="C8" s="9">
        <v>863</v>
      </c>
      <c r="D8" s="9">
        <v>120</v>
      </c>
      <c r="E8" s="9">
        <v>155</v>
      </c>
      <c r="F8" s="9"/>
      <c r="G8" s="9"/>
    </row>
    <row r="9" spans="1:7" ht="47.25" x14ac:dyDescent="0.25">
      <c r="A9" s="7" t="s">
        <v>42</v>
      </c>
      <c r="B9" s="9"/>
      <c r="C9" s="9"/>
      <c r="D9" s="9"/>
      <c r="E9" s="9"/>
      <c r="F9" s="9">
        <v>176</v>
      </c>
      <c r="G9" s="9">
        <v>173</v>
      </c>
    </row>
    <row r="10" spans="1:7" ht="15.75" x14ac:dyDescent="0.25">
      <c r="A10" s="1"/>
      <c r="B10" s="1"/>
      <c r="C10" s="1"/>
      <c r="D10" s="1"/>
      <c r="E10" s="1"/>
      <c r="F10" s="1"/>
      <c r="G10" s="1"/>
    </row>
    <row r="11" spans="1:7" ht="15.75" x14ac:dyDescent="0.25">
      <c r="A11" s="1"/>
      <c r="B11" s="1"/>
      <c r="C11" s="1"/>
      <c r="D11" s="1"/>
      <c r="E11" s="1"/>
      <c r="F11" s="1"/>
      <c r="G11" s="1"/>
    </row>
    <row r="12" spans="1:7" ht="15.75" x14ac:dyDescent="0.25">
      <c r="A12" s="223" t="s">
        <v>43</v>
      </c>
      <c r="B12" s="223"/>
      <c r="C12" s="223"/>
      <c r="D12" s="223"/>
      <c r="E12" s="223"/>
      <c r="F12" s="223"/>
      <c r="G12" s="223"/>
    </row>
    <row r="13" spans="1:7" ht="15.75" x14ac:dyDescent="0.25">
      <c r="A13" s="1"/>
      <c r="B13" s="1"/>
      <c r="C13" s="1"/>
      <c r="D13" s="1"/>
      <c r="E13" s="1"/>
      <c r="F13" s="1"/>
      <c r="G13" s="1"/>
    </row>
    <row r="14" spans="1:7" ht="63" x14ac:dyDescent="0.25">
      <c r="A14" s="3" t="s">
        <v>44</v>
      </c>
      <c r="B14" s="207" t="s">
        <v>45</v>
      </c>
      <c r="C14" s="207"/>
      <c r="D14" s="207" t="s">
        <v>46</v>
      </c>
      <c r="E14" s="207"/>
      <c r="F14" s="3" t="s">
        <v>48</v>
      </c>
      <c r="G14" s="3" t="s">
        <v>47</v>
      </c>
    </row>
    <row r="15" spans="1:7" ht="46.5" customHeight="1" x14ac:dyDescent="0.25">
      <c r="A15" s="17" t="s">
        <v>210</v>
      </c>
      <c r="B15" s="216"/>
      <c r="C15" s="217"/>
      <c r="D15" s="218"/>
      <c r="E15" s="219"/>
      <c r="F15" s="11"/>
      <c r="G15" s="34"/>
    </row>
    <row r="16" spans="1:7" ht="15.75" x14ac:dyDescent="0.25">
      <c r="A16" s="228" t="s">
        <v>49</v>
      </c>
      <c r="B16" s="228"/>
      <c r="C16" s="228"/>
      <c r="D16" s="228"/>
      <c r="E16" s="228"/>
      <c r="F16" s="228"/>
      <c r="G16" s="228"/>
    </row>
    <row r="17" spans="1:7" ht="15.75" x14ac:dyDescent="0.25">
      <c r="A17" s="14"/>
      <c r="B17" s="14"/>
      <c r="C17" s="14"/>
      <c r="D17" s="14"/>
      <c r="E17" s="14"/>
      <c r="F17" s="14"/>
      <c r="G17" s="14"/>
    </row>
    <row r="18" spans="1:7" ht="78.75" x14ac:dyDescent="0.25">
      <c r="A18" s="207" t="s">
        <v>50</v>
      </c>
      <c r="B18" s="207"/>
      <c r="C18" s="207" t="s">
        <v>51</v>
      </c>
      <c r="D18" s="207"/>
      <c r="E18" s="3" t="s">
        <v>52</v>
      </c>
      <c r="F18" s="207" t="s">
        <v>53</v>
      </c>
      <c r="G18" s="207"/>
    </row>
    <row r="19" spans="1:7" ht="15.75" x14ac:dyDescent="0.25">
      <c r="A19" s="226"/>
      <c r="B19" s="227"/>
      <c r="C19" s="226"/>
      <c r="D19" s="227"/>
      <c r="E19" s="9"/>
      <c r="F19" s="226"/>
      <c r="G19" s="227"/>
    </row>
    <row r="20" spans="1:7" ht="15.75" x14ac:dyDescent="0.25">
      <c r="A20" s="224"/>
      <c r="B20" s="225"/>
      <c r="C20" s="224"/>
      <c r="D20" s="225"/>
      <c r="E20" s="16"/>
      <c r="F20" s="224"/>
      <c r="G20" s="225"/>
    </row>
  </sheetData>
  <mergeCells count="22">
    <mergeCell ref="A16:G16"/>
    <mergeCell ref="A18:B18"/>
    <mergeCell ref="C18:D18"/>
    <mergeCell ref="F18:G18"/>
    <mergeCell ref="A19:B19"/>
    <mergeCell ref="A20:B20"/>
    <mergeCell ref="C19:D19"/>
    <mergeCell ref="C20:D20"/>
    <mergeCell ref="F19:G19"/>
    <mergeCell ref="F20:G20"/>
    <mergeCell ref="A1:G1"/>
    <mergeCell ref="A2:G2"/>
    <mergeCell ref="A12:G12"/>
    <mergeCell ref="B14:C14"/>
    <mergeCell ref="D14:E14"/>
    <mergeCell ref="F5:G5"/>
    <mergeCell ref="B15:C15"/>
    <mergeCell ref="D15:E15"/>
    <mergeCell ref="A4:A6"/>
    <mergeCell ref="B5:C5"/>
    <mergeCell ref="D5:E5"/>
    <mergeCell ref="B4:G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view="pageBreakPreview" topLeftCell="A52" zoomScale="60" zoomScaleNormal="100" workbookViewId="0">
      <selection activeCell="C65" sqref="C65:F65"/>
    </sheetView>
  </sheetViews>
  <sheetFormatPr defaultRowHeight="15" x14ac:dyDescent="0.25"/>
  <cols>
    <col min="2" max="2" width="32.140625" customWidth="1"/>
    <col min="3" max="3" width="13.42578125" customWidth="1"/>
    <col min="4" max="4" width="15.7109375" customWidth="1"/>
    <col min="5" max="5" width="13.5703125" customWidth="1"/>
    <col min="6" max="6" width="15.85546875" customWidth="1"/>
    <col min="8" max="8" width="21.28515625" customWidth="1"/>
  </cols>
  <sheetData>
    <row r="1" spans="1:6" ht="15.75" x14ac:dyDescent="0.25">
      <c r="A1" s="228" t="s">
        <v>74</v>
      </c>
      <c r="B1" s="223"/>
      <c r="C1" s="223"/>
      <c r="D1" s="223"/>
      <c r="E1" s="223"/>
      <c r="F1" s="223"/>
    </row>
    <row r="2" spans="1:6" ht="15.75" x14ac:dyDescent="0.25">
      <c r="A2" s="228"/>
      <c r="B2" s="228"/>
      <c r="C2" s="228"/>
      <c r="D2" s="228"/>
      <c r="E2" s="228"/>
      <c r="F2" s="228"/>
    </row>
    <row r="4" spans="1:6" ht="68.25" customHeight="1" x14ac:dyDescent="0.25">
      <c r="A4" s="3" t="s">
        <v>54</v>
      </c>
      <c r="B4" s="3" t="s">
        <v>55</v>
      </c>
      <c r="C4" s="3" t="s">
        <v>56</v>
      </c>
      <c r="D4" s="3" t="s">
        <v>57</v>
      </c>
      <c r="E4" s="3" t="s">
        <v>58</v>
      </c>
      <c r="F4" s="3" t="s">
        <v>59</v>
      </c>
    </row>
    <row r="5" spans="1:6" ht="30.75" customHeight="1" x14ac:dyDescent="0.25">
      <c r="A5" s="3">
        <v>1</v>
      </c>
      <c r="B5" s="15" t="s">
        <v>60</v>
      </c>
      <c r="C5" s="3"/>
      <c r="D5" s="144">
        <v>2737.22</v>
      </c>
      <c r="E5" s="144">
        <v>2737.22</v>
      </c>
      <c r="F5" s="3"/>
    </row>
    <row r="6" spans="1:6" ht="15.6" customHeight="1" x14ac:dyDescent="0.25">
      <c r="A6" s="3">
        <v>2</v>
      </c>
      <c r="B6" s="15" t="s">
        <v>61</v>
      </c>
      <c r="C6" s="3"/>
      <c r="D6" s="50">
        <v>142583.32999999999</v>
      </c>
      <c r="E6" s="50">
        <v>142583.32999999999</v>
      </c>
      <c r="F6" s="3">
        <v>100</v>
      </c>
    </row>
    <row r="7" spans="1:6" ht="15.6" customHeight="1" x14ac:dyDescent="0.25">
      <c r="A7" s="3"/>
      <c r="B7" s="15" t="s">
        <v>17</v>
      </c>
      <c r="C7" s="3"/>
      <c r="D7" s="50"/>
      <c r="E7" s="50"/>
      <c r="F7" s="3"/>
    </row>
    <row r="8" spans="1:6" ht="28.5" customHeight="1" x14ac:dyDescent="0.25">
      <c r="A8" s="3" t="s">
        <v>62</v>
      </c>
      <c r="B8" s="15" t="s">
        <v>63</v>
      </c>
      <c r="C8" s="3"/>
      <c r="D8" s="50">
        <v>118540.35</v>
      </c>
      <c r="E8" s="50">
        <v>118540.35</v>
      </c>
      <c r="F8" s="140">
        <f>E8/D8*100</f>
        <v>100</v>
      </c>
    </row>
    <row r="9" spans="1:6" ht="15.6" customHeight="1" x14ac:dyDescent="0.25">
      <c r="A9" s="3" t="s">
        <v>64</v>
      </c>
      <c r="B9" s="15" t="s">
        <v>65</v>
      </c>
      <c r="C9" s="3"/>
      <c r="D9" s="50">
        <v>8292.1</v>
      </c>
      <c r="E9" s="50">
        <v>8292.1</v>
      </c>
      <c r="F9" s="3">
        <v>100</v>
      </c>
    </row>
    <row r="10" spans="1:6" ht="15.6" customHeight="1" x14ac:dyDescent="0.25">
      <c r="A10" s="3" t="s">
        <v>66</v>
      </c>
      <c r="B10" s="15" t="s">
        <v>67</v>
      </c>
      <c r="C10" s="3"/>
      <c r="D10" s="50">
        <f t="shared" ref="D10:E10" si="0">SUM(E10)</f>
        <v>0</v>
      </c>
      <c r="E10" s="50">
        <f t="shared" si="0"/>
        <v>0</v>
      </c>
      <c r="F10" s="3"/>
    </row>
    <row r="11" spans="1:6" ht="69" customHeight="1" x14ac:dyDescent="0.25">
      <c r="A11" s="3" t="s">
        <v>68</v>
      </c>
      <c r="B11" s="15" t="s">
        <v>69</v>
      </c>
      <c r="C11" s="3"/>
      <c r="D11" s="50">
        <v>15724.27</v>
      </c>
      <c r="E11" s="50">
        <v>15750.88</v>
      </c>
      <c r="F11" s="140">
        <f>E11/D11*100</f>
        <v>100.16922884178405</v>
      </c>
    </row>
    <row r="12" spans="1:6" ht="110.25" customHeight="1" x14ac:dyDescent="0.25">
      <c r="A12" s="3" t="s">
        <v>70</v>
      </c>
      <c r="B12" s="15" t="s">
        <v>71</v>
      </c>
      <c r="C12" s="3"/>
      <c r="D12" s="3"/>
      <c r="E12" s="3"/>
      <c r="F12" s="3"/>
    </row>
    <row r="13" spans="1:6" ht="96.75" customHeight="1" x14ac:dyDescent="0.25">
      <c r="A13" s="3" t="s">
        <v>72</v>
      </c>
      <c r="B13" s="15" t="s">
        <v>73</v>
      </c>
      <c r="C13" s="3"/>
      <c r="D13" s="3"/>
      <c r="E13" s="3"/>
      <c r="F13" s="3"/>
    </row>
    <row r="14" spans="1:6" ht="21.75" customHeight="1" x14ac:dyDescent="0.25"/>
    <row r="15" spans="1:6" ht="15.6" customHeight="1" x14ac:dyDescent="0.25">
      <c r="A15" s="23"/>
      <c r="B15" s="24"/>
      <c r="C15" s="24"/>
      <c r="D15" s="24"/>
      <c r="E15" s="23"/>
      <c r="F15" s="25" t="s">
        <v>75</v>
      </c>
    </row>
    <row r="16" spans="1:6" ht="63.75" customHeight="1" x14ac:dyDescent="0.25">
      <c r="A16" s="3" t="s">
        <v>54</v>
      </c>
      <c r="B16" s="3" t="s">
        <v>76</v>
      </c>
      <c r="C16" s="3" t="s">
        <v>77</v>
      </c>
      <c r="D16" s="3" t="s">
        <v>78</v>
      </c>
      <c r="E16" s="3" t="s">
        <v>79</v>
      </c>
      <c r="F16" s="3" t="s">
        <v>80</v>
      </c>
    </row>
    <row r="17" spans="1:6" ht="15.6" customHeight="1" x14ac:dyDescent="0.25">
      <c r="A17" s="22">
        <v>3</v>
      </c>
      <c r="B17" s="15" t="s">
        <v>81</v>
      </c>
      <c r="C17" s="232" t="s">
        <v>404</v>
      </c>
      <c r="D17" s="233"/>
      <c r="E17" s="233"/>
      <c r="F17" s="234"/>
    </row>
    <row r="18" spans="1:6" ht="15.6" customHeight="1" x14ac:dyDescent="0.25">
      <c r="A18" s="22"/>
      <c r="B18" s="15" t="s">
        <v>17</v>
      </c>
      <c r="C18" s="3"/>
      <c r="D18" s="173"/>
      <c r="E18" s="173"/>
      <c r="F18" s="15"/>
    </row>
    <row r="19" spans="1:6" ht="15.6" customHeight="1" x14ac:dyDescent="0.25">
      <c r="A19" s="22" t="s">
        <v>82</v>
      </c>
      <c r="B19" s="15" t="s">
        <v>83</v>
      </c>
      <c r="C19" s="3">
        <v>211</v>
      </c>
      <c r="D19" s="174">
        <v>71925.820000000007</v>
      </c>
      <c r="E19" s="174">
        <v>71925.820000000007</v>
      </c>
      <c r="F19" s="4">
        <v>100</v>
      </c>
    </row>
    <row r="20" spans="1:6" ht="15.6" customHeight="1" x14ac:dyDescent="0.25">
      <c r="A20" s="22" t="s">
        <v>84</v>
      </c>
      <c r="B20" s="15" t="s">
        <v>85</v>
      </c>
      <c r="C20" s="3">
        <v>212</v>
      </c>
      <c r="D20" s="175">
        <v>604.66</v>
      </c>
      <c r="E20" s="175">
        <v>604.66</v>
      </c>
      <c r="F20" s="4">
        <v>100</v>
      </c>
    </row>
    <row r="21" spans="1:6" ht="29.25" customHeight="1" x14ac:dyDescent="0.25">
      <c r="A21" s="22" t="s">
        <v>86</v>
      </c>
      <c r="B21" s="15" t="s">
        <v>87</v>
      </c>
      <c r="C21" s="3">
        <v>213</v>
      </c>
      <c r="D21" s="175">
        <v>22013.279999999999</v>
      </c>
      <c r="E21" s="175">
        <v>22013.279999999999</v>
      </c>
      <c r="F21" s="4">
        <v>100</v>
      </c>
    </row>
    <row r="22" spans="1:6" ht="15.6" customHeight="1" x14ac:dyDescent="0.25">
      <c r="A22" s="22" t="s">
        <v>88</v>
      </c>
      <c r="B22" s="15" t="s">
        <v>20</v>
      </c>
      <c r="C22" s="3">
        <v>221</v>
      </c>
      <c r="D22" s="175">
        <v>579.59</v>
      </c>
      <c r="E22" s="175">
        <v>579.59</v>
      </c>
      <c r="F22" s="4">
        <v>100</v>
      </c>
    </row>
    <row r="23" spans="1:6" ht="15.6" customHeight="1" x14ac:dyDescent="0.25">
      <c r="A23" s="22" t="s">
        <v>89</v>
      </c>
      <c r="B23" s="15" t="s">
        <v>90</v>
      </c>
      <c r="C23" s="3">
        <v>222</v>
      </c>
      <c r="D23" s="175">
        <v>0</v>
      </c>
      <c r="E23" s="175">
        <v>0</v>
      </c>
      <c r="F23" s="4">
        <v>100</v>
      </c>
    </row>
    <row r="24" spans="1:6" ht="15.6" customHeight="1" x14ac:dyDescent="0.25">
      <c r="A24" s="22" t="s">
        <v>91</v>
      </c>
      <c r="B24" s="15" t="s">
        <v>92</v>
      </c>
      <c r="C24" s="3">
        <v>223</v>
      </c>
      <c r="D24" s="175">
        <v>8812.14</v>
      </c>
      <c r="E24" s="175">
        <v>8812.14</v>
      </c>
      <c r="F24" s="4">
        <v>100</v>
      </c>
    </row>
    <row r="25" spans="1:6" ht="36.75" customHeight="1" x14ac:dyDescent="0.25">
      <c r="A25" s="22" t="s">
        <v>93</v>
      </c>
      <c r="B25" s="15" t="s">
        <v>94</v>
      </c>
      <c r="C25" s="3">
        <v>224</v>
      </c>
      <c r="D25" s="175">
        <v>9.09</v>
      </c>
      <c r="E25" s="175">
        <v>9.09</v>
      </c>
      <c r="F25" s="4">
        <v>100</v>
      </c>
    </row>
    <row r="26" spans="1:6" ht="15.6" customHeight="1" x14ac:dyDescent="0.25">
      <c r="A26" s="22" t="s">
        <v>95</v>
      </c>
      <c r="B26" s="15" t="s">
        <v>96</v>
      </c>
      <c r="C26" s="3">
        <v>2251</v>
      </c>
      <c r="D26" s="176">
        <v>677.27</v>
      </c>
      <c r="E26" s="176">
        <v>677.27</v>
      </c>
      <c r="F26" s="4">
        <v>100</v>
      </c>
    </row>
    <row r="27" spans="1:6" ht="33" customHeight="1" x14ac:dyDescent="0.25">
      <c r="A27" s="22" t="s">
        <v>97</v>
      </c>
      <c r="B27" s="15" t="s">
        <v>98</v>
      </c>
      <c r="C27" s="3">
        <v>2252</v>
      </c>
      <c r="D27" s="175"/>
      <c r="E27" s="175"/>
      <c r="F27" s="4">
        <v>100</v>
      </c>
    </row>
    <row r="28" spans="1:6" ht="33.75" customHeight="1" x14ac:dyDescent="0.25">
      <c r="A28" s="22" t="s">
        <v>99</v>
      </c>
      <c r="B28" s="15" t="s">
        <v>100</v>
      </c>
      <c r="C28" s="3">
        <v>2253</v>
      </c>
      <c r="D28" s="176">
        <v>3629.92</v>
      </c>
      <c r="E28" s="176">
        <v>3629.92</v>
      </c>
      <c r="F28" s="4">
        <v>100</v>
      </c>
    </row>
    <row r="29" spans="1:6" ht="15.6" customHeight="1" x14ac:dyDescent="0.25">
      <c r="A29" s="22" t="s">
        <v>101</v>
      </c>
      <c r="B29" s="15" t="s">
        <v>102</v>
      </c>
      <c r="C29" s="3">
        <v>226</v>
      </c>
      <c r="D29" s="176">
        <v>3420.32</v>
      </c>
      <c r="E29" s="176">
        <v>3420.32</v>
      </c>
      <c r="F29" s="4">
        <v>100</v>
      </c>
    </row>
    <row r="30" spans="1:6" ht="31.5" customHeight="1" x14ac:dyDescent="0.25">
      <c r="A30" s="22" t="s">
        <v>103</v>
      </c>
      <c r="B30" s="15" t="s">
        <v>104</v>
      </c>
      <c r="C30" s="3">
        <v>262</v>
      </c>
      <c r="D30" s="176">
        <v>4483.66</v>
      </c>
      <c r="E30" s="176">
        <v>4483.66</v>
      </c>
      <c r="F30" s="4">
        <v>100</v>
      </c>
    </row>
    <row r="31" spans="1:6" ht="31.5" customHeight="1" x14ac:dyDescent="0.25">
      <c r="A31" s="22" t="s">
        <v>105</v>
      </c>
      <c r="B31" s="15" t="s">
        <v>106</v>
      </c>
      <c r="C31" s="3">
        <v>2901</v>
      </c>
      <c r="D31" s="72">
        <v>2346.58</v>
      </c>
      <c r="E31" s="72">
        <v>2346.58</v>
      </c>
      <c r="F31" s="4">
        <v>100</v>
      </c>
    </row>
    <row r="32" spans="1:6" ht="15.6" customHeight="1" x14ac:dyDescent="0.25">
      <c r="A32" s="22" t="s">
        <v>107</v>
      </c>
      <c r="B32" s="15" t="s">
        <v>211</v>
      </c>
      <c r="C32" s="64">
        <v>2902</v>
      </c>
      <c r="D32" s="72">
        <v>4928.01</v>
      </c>
      <c r="E32" s="72">
        <v>4205.13</v>
      </c>
      <c r="F32" s="177">
        <f>E32/D32*100</f>
        <v>85.331198597405447</v>
      </c>
    </row>
    <row r="33" spans="1:6" ht="45" customHeight="1" x14ac:dyDescent="0.25">
      <c r="A33" s="22" t="s">
        <v>109</v>
      </c>
      <c r="B33" s="66" t="s">
        <v>212</v>
      </c>
      <c r="C33" s="64">
        <v>2903</v>
      </c>
      <c r="D33" s="72">
        <v>300.14</v>
      </c>
      <c r="E33" s="72">
        <v>300.14</v>
      </c>
      <c r="F33" s="65">
        <v>100</v>
      </c>
    </row>
    <row r="34" spans="1:6" ht="15.6" customHeight="1" x14ac:dyDescent="0.25">
      <c r="A34" s="22" t="s">
        <v>111</v>
      </c>
      <c r="B34" s="67" t="s">
        <v>213</v>
      </c>
      <c r="C34" s="64">
        <v>2904</v>
      </c>
      <c r="D34" s="72">
        <v>0</v>
      </c>
      <c r="E34" s="72">
        <v>0</v>
      </c>
      <c r="F34" s="65">
        <v>100</v>
      </c>
    </row>
    <row r="35" spans="1:6" ht="30" customHeight="1" x14ac:dyDescent="0.25">
      <c r="A35" s="22" t="s">
        <v>113</v>
      </c>
      <c r="B35" s="67" t="s">
        <v>214</v>
      </c>
      <c r="C35" s="64">
        <v>2905</v>
      </c>
      <c r="D35" s="72">
        <v>165.27</v>
      </c>
      <c r="E35" s="72">
        <v>165.27</v>
      </c>
      <c r="F35" s="65">
        <v>100</v>
      </c>
    </row>
    <row r="36" spans="1:6" ht="33" customHeight="1" x14ac:dyDescent="0.25">
      <c r="A36" s="22" t="s">
        <v>143</v>
      </c>
      <c r="B36" s="15" t="s">
        <v>108</v>
      </c>
      <c r="C36" s="3">
        <v>310</v>
      </c>
      <c r="D36" s="72">
        <v>1069.02</v>
      </c>
      <c r="E36" s="72">
        <v>1069.02</v>
      </c>
      <c r="F36" s="4">
        <v>100</v>
      </c>
    </row>
    <row r="37" spans="1:6" ht="29.25" customHeight="1" x14ac:dyDescent="0.25">
      <c r="A37" s="22" t="s">
        <v>144</v>
      </c>
      <c r="B37" s="15" t="s">
        <v>110</v>
      </c>
      <c r="C37" s="3">
        <v>3401</v>
      </c>
      <c r="D37" s="176">
        <v>0</v>
      </c>
      <c r="E37" s="176">
        <v>0</v>
      </c>
      <c r="F37" s="4">
        <v>100</v>
      </c>
    </row>
    <row r="38" spans="1:6" ht="15.6" customHeight="1" x14ac:dyDescent="0.25">
      <c r="A38" s="22" t="s">
        <v>145</v>
      </c>
      <c r="B38" s="15" t="s">
        <v>112</v>
      </c>
      <c r="C38" s="3">
        <v>3402</v>
      </c>
      <c r="D38" s="176">
        <v>3007.9</v>
      </c>
      <c r="E38" s="176">
        <v>3007.9</v>
      </c>
      <c r="F38" s="4">
        <v>100</v>
      </c>
    </row>
    <row r="39" spans="1:6" ht="34.5" customHeight="1" x14ac:dyDescent="0.25">
      <c r="A39" s="22" t="s">
        <v>215</v>
      </c>
      <c r="B39" s="15" t="s">
        <v>114</v>
      </c>
      <c r="C39" s="3">
        <v>3403</v>
      </c>
      <c r="D39" s="176">
        <v>6287.56</v>
      </c>
      <c r="E39" s="176">
        <v>6287.56</v>
      </c>
      <c r="F39" s="4">
        <v>100</v>
      </c>
    </row>
    <row r="40" spans="1:6" ht="15.6" customHeight="1" x14ac:dyDescent="0.25">
      <c r="A40" s="22"/>
      <c r="B40" s="22" t="s">
        <v>115</v>
      </c>
      <c r="C40" s="3"/>
      <c r="D40" s="50">
        <f>SUM(D19:D39)</f>
        <v>134260.23000000001</v>
      </c>
      <c r="E40" s="50">
        <f>SUM(E19:E39)</f>
        <v>133537.35000000003</v>
      </c>
      <c r="F40" s="3">
        <v>100</v>
      </c>
    </row>
    <row r="41" spans="1:6" ht="15.6" customHeight="1" x14ac:dyDescent="0.25">
      <c r="A41" s="36"/>
      <c r="B41" s="37" t="s">
        <v>81</v>
      </c>
      <c r="C41" s="229" t="s">
        <v>405</v>
      </c>
      <c r="D41" s="230"/>
      <c r="E41" s="230"/>
      <c r="F41" s="231"/>
    </row>
    <row r="42" spans="1:6" ht="15.6" customHeight="1" x14ac:dyDescent="0.25">
      <c r="A42" s="38"/>
      <c r="B42" s="39" t="s">
        <v>17</v>
      </c>
      <c r="C42" s="122"/>
      <c r="D42" s="123"/>
      <c r="E42" s="123"/>
      <c r="F42" s="123"/>
    </row>
    <row r="43" spans="1:6" ht="32.25" customHeight="1" x14ac:dyDescent="0.25">
      <c r="A43" s="38" t="s">
        <v>216</v>
      </c>
      <c r="B43" s="39" t="s">
        <v>108</v>
      </c>
      <c r="C43" s="122">
        <v>310</v>
      </c>
      <c r="D43" s="124">
        <v>6718.49</v>
      </c>
      <c r="E43" s="124">
        <v>6718.49</v>
      </c>
      <c r="F43" s="125">
        <v>100</v>
      </c>
    </row>
    <row r="44" spans="1:6" ht="15.6" customHeight="1" x14ac:dyDescent="0.25">
      <c r="A44" s="38"/>
      <c r="B44" s="68" t="s">
        <v>115</v>
      </c>
      <c r="C44" s="122"/>
      <c r="D44" s="126">
        <f>SUM(D43)</f>
        <v>6718.49</v>
      </c>
      <c r="E44" s="126">
        <f>SUM(E43)</f>
        <v>6718.49</v>
      </c>
      <c r="F44" s="122">
        <v>100</v>
      </c>
    </row>
    <row r="45" spans="1:6" ht="15.6" customHeight="1" x14ac:dyDescent="0.25">
      <c r="A45" s="38"/>
      <c r="B45" s="41" t="s">
        <v>81</v>
      </c>
      <c r="C45" s="229" t="s">
        <v>406</v>
      </c>
      <c r="D45" s="230"/>
      <c r="E45" s="230"/>
      <c r="F45" s="231"/>
    </row>
    <row r="46" spans="1:6" ht="15.6" customHeight="1" x14ac:dyDescent="0.25">
      <c r="A46" s="38"/>
      <c r="B46" s="69" t="s">
        <v>17</v>
      </c>
      <c r="C46" s="122"/>
      <c r="D46" s="123"/>
      <c r="E46" s="123"/>
      <c r="F46" s="123"/>
    </row>
    <row r="47" spans="1:6" ht="30" customHeight="1" x14ac:dyDescent="0.25">
      <c r="A47" s="38" t="s">
        <v>217</v>
      </c>
      <c r="B47" s="39" t="s">
        <v>407</v>
      </c>
      <c r="C47" s="122">
        <v>2252</v>
      </c>
      <c r="D47" s="124">
        <v>800</v>
      </c>
      <c r="E47" s="124">
        <v>800</v>
      </c>
      <c r="F47" s="125">
        <v>100</v>
      </c>
    </row>
    <row r="48" spans="1:6" ht="15.6" customHeight="1" x14ac:dyDescent="0.25">
      <c r="A48" s="38"/>
      <c r="B48" s="39" t="s">
        <v>115</v>
      </c>
      <c r="C48" s="122"/>
      <c r="D48" s="127">
        <f>SUM(D47)</f>
        <v>800</v>
      </c>
      <c r="E48" s="127">
        <f>SUM(E47)</f>
        <v>800</v>
      </c>
      <c r="F48" s="122">
        <v>100</v>
      </c>
    </row>
    <row r="49" spans="1:6" ht="15.6" customHeight="1" x14ac:dyDescent="0.25">
      <c r="A49" s="38"/>
      <c r="B49" s="37" t="s">
        <v>81</v>
      </c>
      <c r="C49" s="229" t="s">
        <v>408</v>
      </c>
      <c r="D49" s="230"/>
      <c r="E49" s="230"/>
      <c r="F49" s="231"/>
    </row>
    <row r="50" spans="1:6" ht="15.6" customHeight="1" x14ac:dyDescent="0.25">
      <c r="A50" s="38"/>
      <c r="B50" s="39" t="s">
        <v>17</v>
      </c>
      <c r="C50" s="122"/>
      <c r="D50" s="123"/>
      <c r="E50" s="123"/>
      <c r="F50" s="123"/>
    </row>
    <row r="51" spans="1:6" ht="33.75" customHeight="1" x14ac:dyDescent="0.25">
      <c r="A51" s="38" t="s">
        <v>218</v>
      </c>
      <c r="B51" s="39" t="s">
        <v>409</v>
      </c>
      <c r="C51" s="122">
        <v>262</v>
      </c>
      <c r="D51" s="128">
        <v>99.78</v>
      </c>
      <c r="E51" s="128">
        <v>99.78</v>
      </c>
      <c r="F51" s="129">
        <v>100</v>
      </c>
    </row>
    <row r="52" spans="1:6" ht="15.6" customHeight="1" x14ac:dyDescent="0.25">
      <c r="A52" s="38"/>
      <c r="B52" s="39" t="s">
        <v>115</v>
      </c>
      <c r="C52" s="122"/>
      <c r="D52" s="130">
        <f>SUM(D51)</f>
        <v>99.78</v>
      </c>
      <c r="E52" s="130">
        <f>SUM(E51)</f>
        <v>99.78</v>
      </c>
      <c r="F52" s="129">
        <v>100</v>
      </c>
    </row>
    <row r="53" spans="1:6" ht="15.6" customHeight="1" x14ac:dyDescent="0.25">
      <c r="A53" s="38"/>
      <c r="B53" s="37" t="s">
        <v>81</v>
      </c>
      <c r="C53" s="229" t="s">
        <v>411</v>
      </c>
      <c r="D53" s="230"/>
      <c r="E53" s="230"/>
      <c r="F53" s="231"/>
    </row>
    <row r="54" spans="1:6" ht="15.6" customHeight="1" x14ac:dyDescent="0.25">
      <c r="A54" s="38"/>
      <c r="B54" s="39" t="s">
        <v>17</v>
      </c>
      <c r="C54" s="122"/>
      <c r="D54" s="123"/>
      <c r="E54" s="123"/>
      <c r="F54" s="123"/>
    </row>
    <row r="55" spans="1:6" ht="31.5" customHeight="1" x14ac:dyDescent="0.25">
      <c r="A55" s="38" t="s">
        <v>219</v>
      </c>
      <c r="B55" s="39" t="s">
        <v>410</v>
      </c>
      <c r="C55" s="122">
        <v>262</v>
      </c>
      <c r="D55" s="128">
        <v>54.15</v>
      </c>
      <c r="E55" s="128">
        <v>54.15</v>
      </c>
      <c r="F55" s="129">
        <v>100</v>
      </c>
    </row>
    <row r="56" spans="1:6" ht="15.6" customHeight="1" x14ac:dyDescent="0.25">
      <c r="A56" s="38"/>
      <c r="B56" s="39" t="s">
        <v>115</v>
      </c>
      <c r="C56" s="122"/>
      <c r="D56" s="130">
        <f>SUM(D55)</f>
        <v>54.15</v>
      </c>
      <c r="E56" s="130">
        <f>E55</f>
        <v>54.15</v>
      </c>
      <c r="F56" s="129">
        <v>100</v>
      </c>
    </row>
    <row r="57" spans="1:6" ht="15.6" customHeight="1" x14ac:dyDescent="0.25">
      <c r="A57" s="38"/>
      <c r="B57" s="39" t="s">
        <v>81</v>
      </c>
      <c r="C57" s="229" t="s">
        <v>412</v>
      </c>
      <c r="D57" s="230"/>
      <c r="E57" s="230"/>
      <c r="F57" s="231"/>
    </row>
    <row r="58" spans="1:6" ht="15.6" customHeight="1" x14ac:dyDescent="0.25">
      <c r="A58" s="38"/>
      <c r="B58" s="39" t="s">
        <v>17</v>
      </c>
      <c r="C58" s="122"/>
      <c r="D58" s="123"/>
      <c r="E58" s="123"/>
      <c r="F58" s="123"/>
    </row>
    <row r="59" spans="1:6" ht="15.6" customHeight="1" x14ac:dyDescent="0.25">
      <c r="A59" s="38" t="s">
        <v>220</v>
      </c>
      <c r="B59" s="39" t="s">
        <v>211</v>
      </c>
      <c r="C59" s="122">
        <v>290</v>
      </c>
      <c r="D59" s="128">
        <v>136</v>
      </c>
      <c r="E59" s="128">
        <v>136</v>
      </c>
      <c r="F59" s="125">
        <v>100</v>
      </c>
    </row>
    <row r="60" spans="1:6" ht="15.6" customHeight="1" x14ac:dyDescent="0.25">
      <c r="A60" s="38"/>
      <c r="B60" s="41" t="s">
        <v>115</v>
      </c>
      <c r="C60" s="122"/>
      <c r="D60" s="131">
        <f>SUM(D59)</f>
        <v>136</v>
      </c>
      <c r="E60" s="131">
        <f>SUM(E59)</f>
        <v>136</v>
      </c>
      <c r="F60" s="122">
        <v>100</v>
      </c>
    </row>
    <row r="61" spans="1:6" ht="15.75" x14ac:dyDescent="0.25">
      <c r="A61" s="22"/>
      <c r="B61" s="15" t="s">
        <v>81</v>
      </c>
      <c r="C61" s="229" t="s">
        <v>413</v>
      </c>
      <c r="D61" s="230"/>
      <c r="E61" s="230"/>
      <c r="F61" s="231"/>
    </row>
    <row r="62" spans="1:6" ht="15.75" x14ac:dyDescent="0.25">
      <c r="A62" s="22"/>
      <c r="B62" s="15" t="s">
        <v>17</v>
      </c>
      <c r="C62" s="132"/>
      <c r="D62" s="133"/>
      <c r="E62" s="133"/>
      <c r="F62" s="133"/>
    </row>
    <row r="63" spans="1:6" ht="31.5" x14ac:dyDescent="0.25">
      <c r="A63" s="22" t="s">
        <v>221</v>
      </c>
      <c r="B63" s="15" t="s">
        <v>104</v>
      </c>
      <c r="C63" s="132">
        <v>262</v>
      </c>
      <c r="D63" s="134">
        <v>504</v>
      </c>
      <c r="E63" s="134">
        <v>497.72</v>
      </c>
      <c r="F63" s="135">
        <v>99</v>
      </c>
    </row>
    <row r="64" spans="1:6" ht="15.75" x14ac:dyDescent="0.25">
      <c r="A64" s="22"/>
      <c r="B64" s="22" t="s">
        <v>115</v>
      </c>
      <c r="C64" s="132"/>
      <c r="D64" s="136">
        <f>SUM(D63:D63)</f>
        <v>504</v>
      </c>
      <c r="E64" s="136">
        <f>SUM(E63:E63)</f>
        <v>497.72</v>
      </c>
      <c r="F64" s="132">
        <v>100</v>
      </c>
    </row>
    <row r="65" spans="1:6" ht="15.75" x14ac:dyDescent="0.25">
      <c r="A65" s="38" t="s">
        <v>222</v>
      </c>
      <c r="B65" s="37" t="s">
        <v>81</v>
      </c>
      <c r="C65" s="229" t="s">
        <v>414</v>
      </c>
      <c r="D65" s="230"/>
      <c r="E65" s="230"/>
      <c r="F65" s="231"/>
    </row>
    <row r="66" spans="1:6" ht="15.75" x14ac:dyDescent="0.25">
      <c r="A66" s="38"/>
      <c r="B66" s="39" t="s">
        <v>17</v>
      </c>
      <c r="C66" s="122"/>
      <c r="D66" s="123"/>
      <c r="E66" s="123"/>
      <c r="F66" s="123"/>
    </row>
    <row r="67" spans="1:6" ht="15.75" x14ac:dyDescent="0.25">
      <c r="A67" s="121" t="s">
        <v>223</v>
      </c>
      <c r="B67" s="39" t="s">
        <v>92</v>
      </c>
      <c r="C67" s="122">
        <v>223</v>
      </c>
      <c r="D67" s="125">
        <v>97.14</v>
      </c>
      <c r="E67" s="125">
        <v>97.14</v>
      </c>
      <c r="F67" s="125">
        <v>100</v>
      </c>
    </row>
    <row r="68" spans="1:6" ht="15.75" x14ac:dyDescent="0.25">
      <c r="A68" s="38"/>
      <c r="B68" s="40" t="s">
        <v>115</v>
      </c>
      <c r="C68" s="122"/>
      <c r="D68" s="130">
        <f>D67</f>
        <v>97.14</v>
      </c>
      <c r="E68" s="130">
        <f>E67</f>
        <v>97.14</v>
      </c>
      <c r="F68" s="122">
        <v>100</v>
      </c>
    </row>
    <row r="69" spans="1:6" ht="15.75" x14ac:dyDescent="0.25">
      <c r="A69" s="36"/>
      <c r="B69" s="37" t="s">
        <v>81</v>
      </c>
      <c r="C69" s="229" t="s">
        <v>415</v>
      </c>
      <c r="D69" s="230"/>
      <c r="E69" s="230"/>
      <c r="F69" s="231"/>
    </row>
    <row r="70" spans="1:6" ht="15.75" x14ac:dyDescent="0.25">
      <c r="A70" s="38"/>
      <c r="B70" s="39" t="s">
        <v>17</v>
      </c>
      <c r="C70" s="122"/>
      <c r="D70" s="123"/>
      <c r="E70" s="123"/>
      <c r="F70" s="123"/>
    </row>
    <row r="71" spans="1:6" ht="15.75" x14ac:dyDescent="0.25">
      <c r="A71" s="38" t="s">
        <v>224</v>
      </c>
      <c r="B71" s="39" t="s">
        <v>92</v>
      </c>
      <c r="C71" s="122">
        <v>223</v>
      </c>
      <c r="D71" s="137">
        <v>18.53</v>
      </c>
      <c r="E71" s="137">
        <v>18.53</v>
      </c>
      <c r="F71" s="125">
        <v>100</v>
      </c>
    </row>
    <row r="72" spans="1:6" ht="15.75" x14ac:dyDescent="0.25">
      <c r="A72" s="38"/>
      <c r="B72" s="40" t="s">
        <v>115</v>
      </c>
      <c r="C72" s="122"/>
      <c r="D72" s="130">
        <f>SUM(D71:D71)</f>
        <v>18.53</v>
      </c>
      <c r="E72" s="130">
        <f>SUM(E71:E71)</f>
        <v>18.53</v>
      </c>
      <c r="F72" s="130">
        <v>100</v>
      </c>
    </row>
    <row r="74" spans="1:6" x14ac:dyDescent="0.25">
      <c r="D74" s="120" t="e">
        <f>D44+D48+D52+D64+D68+D72+#REF!+#REF!+#REF!+#REF!</f>
        <v>#REF!</v>
      </c>
      <c r="E74" s="120" t="e">
        <f>E44+E48+E52+E64+E68+E72+#REF!+#REF!+#REF!+#REF!</f>
        <v>#REF!</v>
      </c>
    </row>
  </sheetData>
  <mergeCells count="11">
    <mergeCell ref="C65:F65"/>
    <mergeCell ref="C69:F69"/>
    <mergeCell ref="A1:F1"/>
    <mergeCell ref="A2:F2"/>
    <mergeCell ref="C17:F17"/>
    <mergeCell ref="C61:F61"/>
    <mergeCell ref="C41:F41"/>
    <mergeCell ref="C45:F45"/>
    <mergeCell ref="C49:F49"/>
    <mergeCell ref="C57:F57"/>
    <mergeCell ref="C53:F53"/>
  </mergeCells>
  <pageMargins left="0.25" right="0.25" top="0.75" bottom="0.75" header="0.3" footer="0.3"/>
  <pageSetup paperSize="9" scale="9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3" zoomScaleNormal="100" workbookViewId="0">
      <selection activeCell="D25" sqref="D25"/>
    </sheetView>
  </sheetViews>
  <sheetFormatPr defaultRowHeight="15" x14ac:dyDescent="0.25"/>
  <cols>
    <col min="1" max="1" width="25.28515625" customWidth="1"/>
    <col min="2" max="2" width="13" customWidth="1"/>
    <col min="3" max="3" width="13.85546875" customWidth="1"/>
    <col min="4" max="5" width="14.28515625" customWidth="1"/>
    <col min="6" max="6" width="12.85546875" customWidth="1"/>
    <col min="7" max="7" width="13" customWidth="1"/>
  </cols>
  <sheetData>
    <row r="1" spans="1:7" ht="15.75" x14ac:dyDescent="0.25">
      <c r="A1" s="222" t="s">
        <v>116</v>
      </c>
      <c r="B1" s="222"/>
      <c r="C1" s="222"/>
      <c r="D1" s="222"/>
      <c r="E1" s="222"/>
      <c r="F1" s="222"/>
      <c r="G1" s="222"/>
    </row>
    <row r="2" spans="1:7" ht="15.75" x14ac:dyDescent="0.25">
      <c r="A2" s="19"/>
      <c r="B2" s="13"/>
      <c r="C2" s="13"/>
      <c r="D2" s="13"/>
      <c r="E2" s="13"/>
      <c r="F2" s="13"/>
      <c r="G2" s="13"/>
    </row>
    <row r="3" spans="1:7" ht="87.75" customHeight="1" x14ac:dyDescent="0.25">
      <c r="A3" s="239" t="s">
        <v>15</v>
      </c>
      <c r="B3" s="207" t="s">
        <v>117</v>
      </c>
      <c r="C3" s="207"/>
      <c r="D3" s="207" t="s">
        <v>118</v>
      </c>
      <c r="E3" s="207" t="s">
        <v>119</v>
      </c>
      <c r="F3" s="239" t="s">
        <v>129</v>
      </c>
      <c r="G3" s="207" t="s">
        <v>120</v>
      </c>
    </row>
    <row r="4" spans="1:7" ht="73.5" customHeight="1" x14ac:dyDescent="0.25">
      <c r="A4" s="240"/>
      <c r="B4" s="26" t="s">
        <v>121</v>
      </c>
      <c r="C4" s="26" t="s">
        <v>122</v>
      </c>
      <c r="D4" s="207"/>
      <c r="E4" s="207"/>
      <c r="F4" s="240"/>
      <c r="G4" s="207"/>
    </row>
    <row r="5" spans="1:7" ht="15.75" x14ac:dyDescent="0.25">
      <c r="A5" s="207" t="s">
        <v>123</v>
      </c>
      <c r="B5" s="207"/>
      <c r="C5" s="207"/>
      <c r="D5" s="207"/>
      <c r="E5" s="207"/>
      <c r="F5" s="207"/>
      <c r="G5" s="207"/>
    </row>
    <row r="6" spans="1:7" ht="34.5" customHeight="1" x14ac:dyDescent="0.25">
      <c r="A6" s="245" t="s">
        <v>124</v>
      </c>
      <c r="B6" s="71">
        <v>154000.85999999999</v>
      </c>
      <c r="C6" s="71">
        <v>154000.85999999999</v>
      </c>
      <c r="D6" s="241">
        <v>18096.3</v>
      </c>
      <c r="E6" s="235">
        <v>6</v>
      </c>
      <c r="F6" s="237"/>
      <c r="G6" s="241">
        <v>3629.92</v>
      </c>
    </row>
    <row r="7" spans="1:7" ht="36" customHeight="1" x14ac:dyDescent="0.25">
      <c r="A7" s="246"/>
      <c r="B7" s="145" t="s">
        <v>387</v>
      </c>
      <c r="C7" s="61" t="s">
        <v>386</v>
      </c>
      <c r="D7" s="242"/>
      <c r="E7" s="236"/>
      <c r="F7" s="238"/>
      <c r="G7" s="242"/>
    </row>
    <row r="8" spans="1:7" ht="101.25" customHeight="1" x14ac:dyDescent="0.25">
      <c r="A8" s="17" t="s">
        <v>125</v>
      </c>
      <c r="B8" s="146"/>
      <c r="C8" s="17"/>
      <c r="D8" s="49">
        <v>240.8</v>
      </c>
      <c r="E8" s="180"/>
      <c r="F8" s="49">
        <v>939.57</v>
      </c>
      <c r="G8" s="49"/>
    </row>
    <row r="9" spans="1:7" ht="105" x14ac:dyDescent="0.25">
      <c r="A9" s="17" t="s">
        <v>126</v>
      </c>
      <c r="B9" s="146"/>
      <c r="C9" s="17"/>
      <c r="D9" s="179"/>
      <c r="E9" s="181"/>
      <c r="F9" s="179"/>
      <c r="G9" s="179"/>
    </row>
    <row r="10" spans="1:7" ht="19.5" customHeight="1" x14ac:dyDescent="0.25">
      <c r="A10" s="243" t="s">
        <v>115</v>
      </c>
      <c r="B10" s="178">
        <v>154000.85999999999</v>
      </c>
      <c r="C10" s="73">
        <f>C6</f>
        <v>154000.85999999999</v>
      </c>
      <c r="D10" s="241">
        <f>D6+D8+D9</f>
        <v>18337.099999999999</v>
      </c>
      <c r="E10" s="235">
        <f t="shared" ref="E10:G10" si="0">E6+E8+E9</f>
        <v>6</v>
      </c>
      <c r="F10" s="241">
        <f t="shared" si="0"/>
        <v>939.57</v>
      </c>
      <c r="G10" s="241">
        <f t="shared" si="0"/>
        <v>3629.92</v>
      </c>
    </row>
    <row r="11" spans="1:7" ht="19.5" customHeight="1" x14ac:dyDescent="0.25">
      <c r="A11" s="244"/>
      <c r="B11" s="145" t="str">
        <f>B7</f>
        <v>(82 379,96)</v>
      </c>
      <c r="C11" s="60" t="str">
        <f>C7</f>
        <v>(79 869,46)</v>
      </c>
      <c r="D11" s="242"/>
      <c r="E11" s="236"/>
      <c r="F11" s="242"/>
      <c r="G11" s="242"/>
    </row>
    <row r="12" spans="1:7" ht="120" x14ac:dyDescent="0.25">
      <c r="A12" s="17" t="s">
        <v>127</v>
      </c>
      <c r="B12" s="17"/>
      <c r="C12" s="17"/>
      <c r="D12" s="17"/>
      <c r="E12" s="17"/>
      <c r="F12" s="17"/>
      <c r="G12" s="17"/>
    </row>
    <row r="13" spans="1:7" ht="135" x14ac:dyDescent="0.25">
      <c r="A13" s="17" t="s">
        <v>128</v>
      </c>
      <c r="B13" s="17"/>
      <c r="C13" s="17"/>
      <c r="D13" s="17"/>
      <c r="E13" s="17"/>
      <c r="F13" s="17"/>
      <c r="G13" s="17"/>
    </row>
    <row r="14" spans="1:7" ht="15.75" x14ac:dyDescent="0.25">
      <c r="A14" s="21"/>
      <c r="B14" s="13"/>
      <c r="C14" s="13"/>
      <c r="D14" s="13"/>
      <c r="E14" s="13"/>
      <c r="F14" s="13"/>
      <c r="G14" s="13"/>
    </row>
    <row r="15" spans="1:7" ht="15.75" x14ac:dyDescent="0.25">
      <c r="F15" s="21" t="s">
        <v>130</v>
      </c>
    </row>
    <row r="16" spans="1:7" ht="141.75" customHeight="1" x14ac:dyDescent="0.25">
      <c r="A16" s="239" t="s">
        <v>138</v>
      </c>
      <c r="B16" s="207" t="s">
        <v>117</v>
      </c>
      <c r="C16" s="207"/>
      <c r="D16" s="207" t="s">
        <v>118</v>
      </c>
      <c r="E16" s="207" t="s">
        <v>119</v>
      </c>
      <c r="F16" s="239" t="s">
        <v>129</v>
      </c>
      <c r="G16" s="207" t="s">
        <v>120</v>
      </c>
    </row>
    <row r="17" spans="1:7" ht="50.25" x14ac:dyDescent="0.25">
      <c r="A17" s="240"/>
      <c r="B17" s="26" t="s">
        <v>121</v>
      </c>
      <c r="C17" s="26" t="s">
        <v>122</v>
      </c>
      <c r="D17" s="207"/>
      <c r="E17" s="207"/>
      <c r="F17" s="240"/>
      <c r="G17" s="207"/>
    </row>
    <row r="18" spans="1:7" ht="15.75" x14ac:dyDescent="0.25">
      <c r="A18" s="207" t="s">
        <v>131</v>
      </c>
      <c r="B18" s="207"/>
      <c r="C18" s="207"/>
      <c r="D18" s="207"/>
      <c r="E18" s="207"/>
      <c r="F18" s="207"/>
      <c r="G18" s="207"/>
    </row>
    <row r="19" spans="1:7" ht="29.25" customHeight="1" x14ac:dyDescent="0.25">
      <c r="A19" s="245" t="s">
        <v>132</v>
      </c>
      <c r="B19" s="71">
        <v>49524.789999999994</v>
      </c>
      <c r="C19" s="73">
        <v>49461.79</v>
      </c>
      <c r="D19" s="243" t="s">
        <v>133</v>
      </c>
      <c r="E19" s="243" t="s">
        <v>133</v>
      </c>
      <c r="F19" s="243" t="s">
        <v>133</v>
      </c>
      <c r="G19" s="243" t="s">
        <v>133</v>
      </c>
    </row>
    <row r="20" spans="1:7" ht="72.75" customHeight="1" x14ac:dyDescent="0.25">
      <c r="A20" s="246"/>
      <c r="B20" s="145" t="s">
        <v>314</v>
      </c>
      <c r="C20" s="61" t="s">
        <v>385</v>
      </c>
      <c r="D20" s="244"/>
      <c r="E20" s="244"/>
      <c r="F20" s="244"/>
      <c r="G20" s="244"/>
    </row>
    <row r="21" spans="1:7" ht="108" customHeight="1" x14ac:dyDescent="0.25">
      <c r="A21" s="17" t="s">
        <v>134</v>
      </c>
      <c r="B21" s="146">
        <v>148.05000000000001</v>
      </c>
      <c r="C21" s="49">
        <v>148.05000000000001</v>
      </c>
      <c r="D21" s="4" t="s">
        <v>133</v>
      </c>
      <c r="E21" s="4" t="s">
        <v>133</v>
      </c>
      <c r="F21" s="4" t="s">
        <v>133</v>
      </c>
      <c r="G21" s="17"/>
    </row>
    <row r="22" spans="1:7" ht="105" x14ac:dyDescent="0.25">
      <c r="A22" s="17" t="s">
        <v>135</v>
      </c>
      <c r="B22" s="146"/>
      <c r="C22" s="156">
        <v>114.16</v>
      </c>
      <c r="D22" s="4" t="s">
        <v>133</v>
      </c>
      <c r="E22" s="4" t="s">
        <v>133</v>
      </c>
      <c r="F22" s="4" t="s">
        <v>133</v>
      </c>
      <c r="G22" s="17"/>
    </row>
    <row r="23" spans="1:7" x14ac:dyDescent="0.25">
      <c r="A23" s="245" t="s">
        <v>115</v>
      </c>
      <c r="B23" s="72">
        <v>49672.84</v>
      </c>
      <c r="C23" s="49">
        <f>C19+C21</f>
        <v>49609.840000000004</v>
      </c>
      <c r="D23" s="48"/>
      <c r="E23" s="48"/>
      <c r="F23" s="48"/>
      <c r="G23" s="17"/>
    </row>
    <row r="24" spans="1:7" x14ac:dyDescent="0.25">
      <c r="A24" s="246"/>
      <c r="B24" s="145" t="s">
        <v>314</v>
      </c>
      <c r="C24" s="29" t="str">
        <f t="shared" ref="C24:G24" si="1">C20</f>
        <v>(6 200,99)</v>
      </c>
      <c r="D24" s="29" t="str">
        <f>D19</f>
        <v>-</v>
      </c>
      <c r="E24" s="29">
        <f t="shared" si="1"/>
        <v>0</v>
      </c>
      <c r="F24" s="29">
        <f t="shared" si="1"/>
        <v>0</v>
      </c>
      <c r="G24" s="29">
        <f t="shared" si="1"/>
        <v>0</v>
      </c>
    </row>
    <row r="25" spans="1:7" ht="60" x14ac:dyDescent="0.25">
      <c r="A25" s="17" t="s">
        <v>136</v>
      </c>
      <c r="B25" s="35" t="s">
        <v>388</v>
      </c>
      <c r="C25" s="4" t="s">
        <v>418</v>
      </c>
      <c r="D25" s="4" t="s">
        <v>133</v>
      </c>
      <c r="E25" s="4" t="s">
        <v>133</v>
      </c>
      <c r="F25" s="4" t="s">
        <v>133</v>
      </c>
      <c r="G25" s="4"/>
    </row>
    <row r="26" spans="1:7" ht="18.75" x14ac:dyDescent="0.25">
      <c r="A26" s="115" t="s">
        <v>304</v>
      </c>
      <c r="B26" s="147">
        <v>120623.45</v>
      </c>
      <c r="C26" s="147">
        <v>120623.45</v>
      </c>
      <c r="D26" s="147">
        <v>29199.01</v>
      </c>
      <c r="E26" s="148">
        <v>3</v>
      </c>
      <c r="F26" s="116"/>
      <c r="G26" s="116"/>
    </row>
    <row r="27" spans="1:7" ht="18.75" x14ac:dyDescent="0.25">
      <c r="A27" s="20"/>
    </row>
    <row r="28" spans="1:7" ht="15.75" x14ac:dyDescent="0.25">
      <c r="A28" s="13"/>
      <c r="B28" s="13"/>
      <c r="C28" s="13"/>
      <c r="D28" s="13"/>
      <c r="E28" s="13"/>
      <c r="F28" s="13"/>
      <c r="G28" s="13"/>
    </row>
    <row r="29" spans="1:7" ht="15.75" x14ac:dyDescent="0.25">
      <c r="A29" s="19" t="s">
        <v>137</v>
      </c>
      <c r="B29" s="13"/>
      <c r="C29" s="13"/>
      <c r="D29" s="13"/>
      <c r="E29" s="13"/>
      <c r="F29" s="13"/>
      <c r="G29" s="13"/>
    </row>
    <row r="30" spans="1:7" ht="15.75" x14ac:dyDescent="0.25">
      <c r="A30" s="19" t="s">
        <v>139</v>
      </c>
      <c r="B30" s="13"/>
      <c r="C30" s="13"/>
      <c r="D30" s="13"/>
      <c r="E30" s="27" t="s">
        <v>140</v>
      </c>
      <c r="F30" s="24"/>
      <c r="G30" s="13"/>
    </row>
    <row r="31" spans="1:7" ht="15.75" x14ac:dyDescent="0.25">
      <c r="A31" s="19" t="s">
        <v>313</v>
      </c>
      <c r="B31" s="13"/>
      <c r="C31" s="13"/>
      <c r="E31" s="13"/>
      <c r="F31" s="13"/>
      <c r="G31" s="13"/>
    </row>
    <row r="32" spans="1:7" ht="15.75" x14ac:dyDescent="0.25">
      <c r="A32" s="19"/>
      <c r="B32" s="13"/>
      <c r="C32" s="13"/>
      <c r="D32" s="13"/>
      <c r="E32" s="13"/>
      <c r="F32" s="13"/>
      <c r="G32" s="13"/>
    </row>
    <row r="33" spans="1:7" ht="15.75" x14ac:dyDescent="0.25">
      <c r="A33" s="19" t="s">
        <v>149</v>
      </c>
      <c r="B33" s="13"/>
      <c r="C33" s="13"/>
      <c r="D33" s="13"/>
      <c r="E33" s="33" t="s">
        <v>140</v>
      </c>
      <c r="F33" s="33"/>
      <c r="G33" s="13"/>
    </row>
    <row r="34" spans="1:7" ht="15.75" x14ac:dyDescent="0.25">
      <c r="A34" s="19" t="s">
        <v>312</v>
      </c>
      <c r="B34" s="13"/>
      <c r="C34" s="13"/>
      <c r="D34" s="13"/>
      <c r="E34" s="13"/>
      <c r="F34" s="13"/>
      <c r="G34" s="13"/>
    </row>
    <row r="35" spans="1:7" ht="15.75" x14ac:dyDescent="0.25">
      <c r="A35" s="19"/>
      <c r="B35" s="13"/>
      <c r="C35" s="13"/>
      <c r="D35" s="13"/>
      <c r="E35" s="13"/>
      <c r="F35" s="13"/>
      <c r="G35" s="13"/>
    </row>
    <row r="36" spans="1:7" ht="15.75" x14ac:dyDescent="0.25">
      <c r="A36" s="19"/>
      <c r="B36" s="13"/>
      <c r="C36" s="13"/>
      <c r="D36" s="13"/>
      <c r="E36" s="13"/>
      <c r="F36" s="13"/>
      <c r="G36" s="13"/>
    </row>
    <row r="37" spans="1:7" ht="15.75" x14ac:dyDescent="0.25">
      <c r="A37" s="19" t="s">
        <v>389</v>
      </c>
      <c r="B37" s="13"/>
      <c r="C37" s="13"/>
      <c r="D37" s="13"/>
      <c r="E37" s="13"/>
      <c r="F37" s="19"/>
      <c r="G37" s="13"/>
    </row>
    <row r="38" spans="1:7" ht="15.75" x14ac:dyDescent="0.25">
      <c r="A38" s="13"/>
      <c r="B38" s="13"/>
      <c r="C38" s="13"/>
      <c r="D38" s="13"/>
      <c r="E38" s="13"/>
      <c r="F38" s="13"/>
      <c r="G38" s="13"/>
    </row>
  </sheetData>
  <mergeCells count="31">
    <mergeCell ref="D19:D20"/>
    <mergeCell ref="E19:E20"/>
    <mergeCell ref="F19:F20"/>
    <mergeCell ref="G19:G20"/>
    <mergeCell ref="A19:A20"/>
    <mergeCell ref="A23:A24"/>
    <mergeCell ref="A1:G1"/>
    <mergeCell ref="F3:F4"/>
    <mergeCell ref="B16:C16"/>
    <mergeCell ref="D16:D17"/>
    <mergeCell ref="E16:E17"/>
    <mergeCell ref="G16:G17"/>
    <mergeCell ref="B3:C3"/>
    <mergeCell ref="D3:D4"/>
    <mergeCell ref="E3:E4"/>
    <mergeCell ref="G3:G4"/>
    <mergeCell ref="A5:G5"/>
    <mergeCell ref="A3:A4"/>
    <mergeCell ref="A6:A7"/>
    <mergeCell ref="G6:G7"/>
    <mergeCell ref="D6:D7"/>
    <mergeCell ref="E6:E7"/>
    <mergeCell ref="F6:F7"/>
    <mergeCell ref="A18:G18"/>
    <mergeCell ref="A16:A17"/>
    <mergeCell ref="F16:F17"/>
    <mergeCell ref="E10:E11"/>
    <mergeCell ref="F10:F11"/>
    <mergeCell ref="G10:G11"/>
    <mergeCell ref="A10:A11"/>
    <mergeCell ref="D10:D11"/>
  </mergeCells>
  <pageMargins left="0.7" right="0.7" top="0.75" bottom="0.75" header="0.3" footer="0.3"/>
  <pageSetup paperSize="9" scale="82" orientation="portrait" r:id="rId1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Раздел 1</vt:lpstr>
      <vt:lpstr>Таб. 1.1,1.2</vt:lpstr>
      <vt:lpstr>ос</vt:lpstr>
      <vt:lpstr>дебет кредит</vt:lpstr>
      <vt:lpstr>доходы</vt:lpstr>
      <vt:lpstr>2.5</vt:lpstr>
      <vt:lpstr>2.6-2.8</vt:lpstr>
      <vt:lpstr>2.9</vt:lpstr>
      <vt:lpstr>3</vt:lpstr>
      <vt:lpstr>Лист1</vt:lpstr>
      <vt:lpstr>Лист2</vt:lpstr>
      <vt:lpstr>'2.9'!Область_печати</vt:lpstr>
      <vt:lpstr>'Раздел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BUKHGALTER</dc:creator>
  <cp:lastModifiedBy>BUKHGALTER</cp:lastModifiedBy>
  <cp:lastPrinted>2017-02-01T02:47:30Z</cp:lastPrinted>
  <dcterms:created xsi:type="dcterms:W3CDTF">2013-02-21T22:48:47Z</dcterms:created>
  <dcterms:modified xsi:type="dcterms:W3CDTF">2017-02-01T04:27:42Z</dcterms:modified>
</cp:coreProperties>
</file>